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U:\METHODO\PUBLICATIONS\PM² Publications\PM² Artefacts-Guidelines-Templates\PM² Artefacts IT\"/>
    </mc:Choice>
  </mc:AlternateContent>
  <xr:revisionPtr revIDLastSave="0" documentId="13_ncr:1_{08EF9D87-64A6-4270-A45D-66766491366E}" xr6:coauthVersionLast="47" xr6:coauthVersionMax="47" xr10:uidLastSave="{00000000-0000-0000-0000-000000000000}"/>
  <workbookProtection lockStructure="1"/>
  <bookViews>
    <workbookView xWindow="-108" yWindow="-108" windowWidth="41496" windowHeight="17040" tabRatio="733" xr2:uid="{00000000-000D-0000-FFFF-FFFF00000000}"/>
  </bookViews>
  <sheets>
    <sheet name="PQR Sommario" sheetId="1" r:id="rId1"/>
    <sheet name="Raccomandazioni" sheetId="3" r:id="rId2"/>
    <sheet name="Ambito" sheetId="32" r:id="rId3"/>
    <sheet name="Tempi" sheetId="49" r:id="rId4"/>
    <sheet name="Costi" sheetId="50" r:id="rId5"/>
    <sheet name="Qualità" sheetId="51" r:id="rId6"/>
    <sheet name="Rischi" sheetId="52" r:id="rId7"/>
    <sheet name="PDA &amp; Decisioni" sheetId="53" r:id="rId8"/>
    <sheet name="Comunicazione" sheetId="54" r:id="rId9"/>
    <sheet name="Organizzazione progetto" sheetId="55" r:id="rId10"/>
    <sheet name="Approvvigionamenti" sheetId="56" r:id="rId11"/>
    <sheet name="Soddisfazione cliente" sheetId="57" r:id="rId12"/>
    <sheet name="Ammendments" sheetId="28" state="hidden" r:id="rId13"/>
  </sheets>
  <definedNames>
    <definedName name="\P" localSheetId="10">#REF!</definedName>
    <definedName name="\P" localSheetId="8">#REF!</definedName>
    <definedName name="\P" localSheetId="4">#REF!</definedName>
    <definedName name="\P" localSheetId="9">#REF!</definedName>
    <definedName name="\P" localSheetId="7">#REF!</definedName>
    <definedName name="\P" localSheetId="5">#REF!</definedName>
    <definedName name="\P" localSheetId="6">#REF!</definedName>
    <definedName name="\P" localSheetId="11">#REF!</definedName>
    <definedName name="\P" localSheetId="3">#REF!</definedName>
    <definedName name="\P">#REF!</definedName>
    <definedName name="__123Graph_A" localSheetId="10" hidden="1">'PQR Sommario'!#REF!</definedName>
    <definedName name="__123Graph_A" localSheetId="8" hidden="1">'PQR Sommario'!#REF!</definedName>
    <definedName name="__123Graph_A" localSheetId="4" hidden="1">'PQR Sommario'!#REF!</definedName>
    <definedName name="__123Graph_A" localSheetId="9" hidden="1">'PQR Sommario'!#REF!</definedName>
    <definedName name="__123Graph_A" localSheetId="7" hidden="1">'PQR Sommario'!#REF!</definedName>
    <definedName name="__123Graph_A" localSheetId="5" hidden="1">'PQR Sommario'!#REF!</definedName>
    <definedName name="__123Graph_A" localSheetId="6" hidden="1">'PQR Sommario'!#REF!</definedName>
    <definedName name="__123Graph_A" localSheetId="11" hidden="1">'PQR Sommario'!#REF!</definedName>
    <definedName name="__123Graph_A" localSheetId="3" hidden="1">'PQR Sommario'!#REF!</definedName>
    <definedName name="__123Graph_A" hidden="1">'PQR Sommario'!#REF!</definedName>
    <definedName name="__123Graph_B" localSheetId="10" hidden="1">'PQR Sommario'!#REF!</definedName>
    <definedName name="__123Graph_B" localSheetId="8" hidden="1">'PQR Sommario'!#REF!</definedName>
    <definedName name="__123Graph_B" localSheetId="4" hidden="1">'PQR Sommario'!#REF!</definedName>
    <definedName name="__123Graph_B" localSheetId="9" hidden="1">'PQR Sommario'!#REF!</definedName>
    <definedName name="__123Graph_B" localSheetId="7" hidden="1">'PQR Sommario'!#REF!</definedName>
    <definedName name="__123Graph_B" localSheetId="5" hidden="1">'PQR Sommario'!#REF!</definedName>
    <definedName name="__123Graph_B" localSheetId="6" hidden="1">'PQR Sommario'!#REF!</definedName>
    <definedName name="__123Graph_B" localSheetId="11" hidden="1">'PQR Sommario'!#REF!</definedName>
    <definedName name="__123Graph_B" localSheetId="3" hidden="1">'PQR Sommario'!#REF!</definedName>
    <definedName name="__123Graph_B" hidden="1">'PQR Sommario'!#REF!</definedName>
    <definedName name="__123Graph_X" localSheetId="10" hidden="1">'PQR Sommario'!#REF!</definedName>
    <definedName name="__123Graph_X" localSheetId="8" hidden="1">'PQR Sommario'!#REF!</definedName>
    <definedName name="__123Graph_X" localSheetId="4" hidden="1">'PQR Sommario'!#REF!</definedName>
    <definedName name="__123Graph_X" localSheetId="9" hidden="1">'PQR Sommario'!#REF!</definedName>
    <definedName name="__123Graph_X" localSheetId="7" hidden="1">'PQR Sommario'!#REF!</definedName>
    <definedName name="__123Graph_X" localSheetId="5" hidden="1">'PQR Sommario'!#REF!</definedName>
    <definedName name="__123Graph_X" localSheetId="6" hidden="1">'PQR Sommario'!#REF!</definedName>
    <definedName name="__123Graph_X" localSheetId="11" hidden="1">'PQR Sommario'!#REF!</definedName>
    <definedName name="__123Graph_X" localSheetId="3" hidden="1">'PQR Sommario'!#REF!</definedName>
    <definedName name="__123Graph_X" hidden="1">'PQR Sommario'!#REF!</definedName>
    <definedName name="_2__123Graph_APROJECT_QUALITY" localSheetId="10" hidden="1">'PQR Sommario'!#REF!</definedName>
    <definedName name="_2__123Graph_APROJECT_QUALITY" localSheetId="8" hidden="1">'PQR Sommario'!#REF!</definedName>
    <definedName name="_2__123Graph_APROJECT_QUALITY" localSheetId="4" hidden="1">'PQR Sommario'!#REF!</definedName>
    <definedName name="_2__123Graph_APROJECT_QUALITY" localSheetId="9" hidden="1">'PQR Sommario'!#REF!</definedName>
    <definedName name="_2__123Graph_APROJECT_QUALITY" localSheetId="7" hidden="1">'PQR Sommario'!#REF!</definedName>
    <definedName name="_2__123Graph_APROJECT_QUALITY" localSheetId="5" hidden="1">'PQR Sommario'!#REF!</definedName>
    <definedName name="_2__123Graph_APROJECT_QUALITY" localSheetId="6" hidden="1">'PQR Sommario'!#REF!</definedName>
    <definedName name="_2__123Graph_APROJECT_QUALITY" localSheetId="11" hidden="1">'PQR Sommario'!#REF!</definedName>
    <definedName name="_2__123Graph_APROJECT_QUALITY" localSheetId="3" hidden="1">'PQR Sommario'!#REF!</definedName>
    <definedName name="_2__123Graph_APROJECT_QUALITY" hidden="1">'PQR Sommario'!#REF!</definedName>
    <definedName name="_4__123Graph_BPROJECT_QUALITY" localSheetId="10" hidden="1">'PQR Sommario'!#REF!</definedName>
    <definedName name="_4__123Graph_BPROJECT_QUALITY" localSheetId="8" hidden="1">'PQR Sommario'!#REF!</definedName>
    <definedName name="_4__123Graph_BPROJECT_QUALITY" localSheetId="4" hidden="1">'PQR Sommario'!#REF!</definedName>
    <definedName name="_4__123Graph_BPROJECT_QUALITY" localSheetId="9" hidden="1">'PQR Sommario'!#REF!</definedName>
    <definedName name="_4__123Graph_BPROJECT_QUALITY" localSheetId="7" hidden="1">'PQR Sommario'!#REF!</definedName>
    <definedName name="_4__123Graph_BPROJECT_QUALITY" localSheetId="5" hidden="1">'PQR Sommario'!#REF!</definedName>
    <definedName name="_4__123Graph_BPROJECT_QUALITY" localSheetId="6" hidden="1">'PQR Sommario'!#REF!</definedName>
    <definedName name="_4__123Graph_BPROJECT_QUALITY" localSheetId="11" hidden="1">'PQR Sommario'!#REF!</definedName>
    <definedName name="_4__123Graph_BPROJECT_QUALITY" localSheetId="3" hidden="1">'PQR Sommario'!#REF!</definedName>
    <definedName name="_4__123Graph_BPROJECT_QUALITY" hidden="1">'PQR Sommario'!#REF!</definedName>
    <definedName name="_6__123Graph_CPROJECT_QUALITY" localSheetId="10" hidden="1">'PQR Sommario'!#REF!</definedName>
    <definedName name="_6__123Graph_CPROJECT_QUALITY" localSheetId="8" hidden="1">'PQR Sommario'!#REF!</definedName>
    <definedName name="_6__123Graph_CPROJECT_QUALITY" localSheetId="4" hidden="1">'PQR Sommario'!#REF!</definedName>
    <definedName name="_6__123Graph_CPROJECT_QUALITY" localSheetId="9" hidden="1">'PQR Sommario'!#REF!</definedName>
    <definedName name="_6__123Graph_CPROJECT_QUALITY" localSheetId="7" hidden="1">'PQR Sommario'!#REF!</definedName>
    <definedName name="_6__123Graph_CPROJECT_QUALITY" localSheetId="5" hidden="1">'PQR Sommario'!#REF!</definedName>
    <definedName name="_6__123Graph_CPROJECT_QUALITY" localSheetId="6" hidden="1">'PQR Sommario'!#REF!</definedName>
    <definedName name="_6__123Graph_CPROJECT_QUALITY" localSheetId="11" hidden="1">'PQR Sommario'!#REF!</definedName>
    <definedName name="_6__123Graph_CPROJECT_QUALITY" localSheetId="3" hidden="1">'PQR Sommario'!#REF!</definedName>
    <definedName name="_6__123Graph_CPROJECT_QUALITY" hidden="1">'PQR Sommario'!#REF!</definedName>
    <definedName name="_8__123Graph_XPROJECT_QUALITY" localSheetId="10" hidden="1">'PQR Sommario'!#REF!</definedName>
    <definedName name="_8__123Graph_XPROJECT_QUALITY" localSheetId="8" hidden="1">'PQR Sommario'!#REF!</definedName>
    <definedName name="_8__123Graph_XPROJECT_QUALITY" localSheetId="4" hidden="1">'PQR Sommario'!#REF!</definedName>
    <definedName name="_8__123Graph_XPROJECT_QUALITY" localSheetId="9" hidden="1">'PQR Sommario'!#REF!</definedName>
    <definedName name="_8__123Graph_XPROJECT_QUALITY" localSheetId="7" hidden="1">'PQR Sommario'!#REF!</definedName>
    <definedName name="_8__123Graph_XPROJECT_QUALITY" localSheetId="5" hidden="1">'PQR Sommario'!#REF!</definedName>
    <definedName name="_8__123Graph_XPROJECT_QUALITY" localSheetId="6" hidden="1">'PQR Sommario'!#REF!</definedName>
    <definedName name="_8__123Graph_XPROJECT_QUALITY" localSheetId="11" hidden="1">'PQR Sommario'!#REF!</definedName>
    <definedName name="_8__123Graph_XPROJECT_QUALITY" localSheetId="3" hidden="1">'PQR Sommario'!#REF!</definedName>
    <definedName name="_8__123Graph_XPROJECT_QUALITY" hidden="1">'PQR Sommario'!#REF!</definedName>
    <definedName name="_xlnm._FilterDatabase" localSheetId="0" hidden="1">'PQR Sommario'!$H$29:$H$30</definedName>
    <definedName name="EPAGE">Raccomandazioni!$A$1:$E$14</definedName>
    <definedName name="_xlnm.Print_Area" localSheetId="2">Ambito!$A$1:$E$29</definedName>
    <definedName name="_xlnm.Print_Area" localSheetId="10">Approvvigionamenti!$A$1:$E$14</definedName>
    <definedName name="_xlnm.Print_Area" localSheetId="8">Comunicazione!$A$1:$E$24</definedName>
    <definedName name="_xlnm.Print_Area" localSheetId="4">Costi!$A$1:$E$20</definedName>
    <definedName name="_xlnm.Print_Area" localSheetId="9">'Organizzazione progetto'!$A$1:$E$17</definedName>
    <definedName name="_xlnm.Print_Area" localSheetId="7">'PDA &amp; Decisioni'!$A$1:$E$21</definedName>
    <definedName name="_xlnm.Print_Area" localSheetId="0">'PQR Sommario'!$A$3:$N$43</definedName>
    <definedName name="_xlnm.Print_Area" localSheetId="5">Qualità!$A$1:$E$35</definedName>
    <definedName name="_xlnm.Print_Area" localSheetId="1">Raccomandazioni!$A$1:$E$14</definedName>
    <definedName name="_xlnm.Print_Area" localSheetId="6">Rischi!$A$1:$E$29</definedName>
    <definedName name="_xlnm.Print_Area" localSheetId="11">'Soddisfazione cliente'!$A$1:$E$9</definedName>
    <definedName name="_xlnm.Print_Area" localSheetId="3">Tempi!$A$1:$E$36</definedName>
    <definedName name="SPAGE">'PQR Sommario'!$A$3:$G$35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56" l="1"/>
  <c r="D12" i="56"/>
  <c r="D13" i="56"/>
  <c r="D10" i="56"/>
  <c r="D5" i="56"/>
  <c r="D6" i="56"/>
  <c r="D7" i="56"/>
  <c r="D8" i="56"/>
  <c r="D4" i="56"/>
  <c r="D16" i="55"/>
  <c r="D15" i="55"/>
  <c r="D13" i="55"/>
  <c r="D12" i="55"/>
  <c r="D11" i="55"/>
  <c r="D5" i="55"/>
  <c r="D6" i="55"/>
  <c r="D7" i="55"/>
  <c r="D8" i="55"/>
  <c r="D9" i="55"/>
  <c r="D4" i="55"/>
  <c r="D24" i="54"/>
  <c r="D23" i="54"/>
  <c r="D22" i="54"/>
  <c r="D19" i="54"/>
  <c r="D20" i="54"/>
  <c r="D18" i="54"/>
  <c r="D11" i="54"/>
  <c r="D12" i="54"/>
  <c r="D13" i="54"/>
  <c r="D14" i="54"/>
  <c r="D15" i="54"/>
  <c r="D16" i="54"/>
  <c r="D10" i="54"/>
  <c r="D5" i="54"/>
  <c r="D6" i="54"/>
  <c r="D7" i="54"/>
  <c r="D8" i="54"/>
  <c r="D4" i="54"/>
  <c r="D21" i="53"/>
  <c r="D20" i="53"/>
  <c r="D18" i="53"/>
  <c r="D11" i="53"/>
  <c r="D12" i="53"/>
  <c r="D13" i="53"/>
  <c r="D14" i="53"/>
  <c r="D15" i="53"/>
  <c r="D16" i="53"/>
  <c r="D10" i="53"/>
  <c r="D5" i="53"/>
  <c r="D6" i="53"/>
  <c r="D7" i="53"/>
  <c r="D8" i="53"/>
  <c r="D4" i="53"/>
  <c r="D4" i="52"/>
  <c r="D5" i="52"/>
  <c r="D6" i="52"/>
  <c r="D7" i="52"/>
  <c r="D8" i="52"/>
  <c r="D10" i="52"/>
  <c r="D11" i="52"/>
  <c r="D12" i="52"/>
  <c r="D13" i="52"/>
  <c r="D14" i="52"/>
  <c r="D15" i="52"/>
  <c r="D17" i="52"/>
  <c r="D18" i="52"/>
  <c r="D19" i="52"/>
  <c r="D20" i="52"/>
  <c r="D22" i="52"/>
  <c r="D23" i="52"/>
  <c r="D24" i="52"/>
  <c r="D25" i="52"/>
  <c r="D26" i="52"/>
  <c r="D27" i="52"/>
  <c r="D28" i="52"/>
  <c r="D29" i="52"/>
  <c r="D30" i="52"/>
  <c r="C30" i="52"/>
  <c r="D1" i="52"/>
  <c r="E1" i="52"/>
  <c r="D35" i="51"/>
  <c r="D32" i="51"/>
  <c r="D33" i="51"/>
  <c r="D34" i="51"/>
  <c r="D31" i="51"/>
  <c r="D17" i="51"/>
  <c r="D18" i="51"/>
  <c r="D19" i="51"/>
  <c r="D20" i="51"/>
  <c r="D21" i="51"/>
  <c r="D22" i="51"/>
  <c r="D23" i="51"/>
  <c r="D24" i="51"/>
  <c r="D25" i="51"/>
  <c r="D26" i="51"/>
  <c r="D27" i="51"/>
  <c r="D28" i="51"/>
  <c r="D29" i="51"/>
  <c r="D16" i="51"/>
  <c r="D7" i="51"/>
  <c r="D8" i="51"/>
  <c r="D9" i="51"/>
  <c r="D10" i="51"/>
  <c r="D11" i="51"/>
  <c r="D12" i="51"/>
  <c r="D13" i="51"/>
  <c r="D14" i="51"/>
  <c r="D6" i="51"/>
  <c r="D24" i="32"/>
  <c r="D25" i="32"/>
  <c r="D26" i="32"/>
  <c r="D27" i="32"/>
  <c r="D28" i="32"/>
  <c r="D29" i="32"/>
  <c r="D23" i="32"/>
  <c r="D19" i="32"/>
  <c r="D20" i="32"/>
  <c r="D21" i="32"/>
  <c r="D18" i="32"/>
  <c r="D20" i="50"/>
  <c r="D19" i="50"/>
  <c r="D16" i="50"/>
  <c r="D17" i="50"/>
  <c r="D15" i="50"/>
  <c r="D9" i="50"/>
  <c r="D10" i="50"/>
  <c r="D11" i="50"/>
  <c r="D12" i="50"/>
  <c r="D13" i="50"/>
  <c r="D8" i="50"/>
  <c r="D5" i="50"/>
  <c r="D6" i="50"/>
  <c r="D4" i="50"/>
  <c r="D28" i="49"/>
  <c r="D29" i="49"/>
  <c r="D30" i="49"/>
  <c r="D31" i="49"/>
  <c r="D32" i="49"/>
  <c r="D33" i="49"/>
  <c r="D34" i="49"/>
  <c r="D35" i="49"/>
  <c r="D36" i="49"/>
  <c r="D27" i="49"/>
  <c r="D24" i="49"/>
  <c r="D25" i="49"/>
  <c r="D23" i="49"/>
  <c r="D19" i="49"/>
  <c r="D20" i="49"/>
  <c r="D21" i="49"/>
  <c r="D18" i="49"/>
  <c r="D15" i="49"/>
  <c r="D16" i="49"/>
  <c r="D14" i="49"/>
  <c r="D5" i="49"/>
  <c r="D6" i="49"/>
  <c r="D7" i="49"/>
  <c r="D8" i="49"/>
  <c r="D9" i="49"/>
  <c r="D10" i="49"/>
  <c r="D11" i="49"/>
  <c r="D12" i="49"/>
  <c r="D4" i="49"/>
  <c r="D12" i="32"/>
  <c r="D13" i="32"/>
  <c r="D14" i="32"/>
  <c r="D15" i="32"/>
  <c r="D16" i="32"/>
  <c r="D11" i="32"/>
  <c r="D5" i="32"/>
  <c r="D6" i="32"/>
  <c r="D7" i="32"/>
  <c r="D8" i="32"/>
  <c r="D9" i="32"/>
  <c r="D4" i="32"/>
  <c r="D19" i="53"/>
  <c r="D5" i="51"/>
  <c r="D4" i="51"/>
  <c r="D14" i="56"/>
  <c r="D10" i="32"/>
  <c r="C10" i="57"/>
  <c r="C15" i="56"/>
  <c r="D6" i="57"/>
  <c r="D7" i="57"/>
  <c r="D8" i="57"/>
  <c r="D9" i="57"/>
  <c r="D5" i="57"/>
  <c r="D4" i="57"/>
  <c r="A10" i="56"/>
  <c r="A11" i="56"/>
  <c r="A12" i="56"/>
  <c r="A13" i="56"/>
  <c r="A14" i="56"/>
  <c r="C18" i="55"/>
  <c r="D17" i="55"/>
  <c r="A11" i="55"/>
  <c r="A12" i="55"/>
  <c r="A13" i="55"/>
  <c r="A15" i="55"/>
  <c r="C25" i="54"/>
  <c r="A10" i="54"/>
  <c r="A11" i="54"/>
  <c r="A12" i="54"/>
  <c r="A13" i="54"/>
  <c r="A14" i="54"/>
  <c r="A15" i="54"/>
  <c r="A16" i="54"/>
  <c r="C22" i="53"/>
  <c r="A10" i="53"/>
  <c r="A11" i="53"/>
  <c r="A12" i="53"/>
  <c r="A13" i="53"/>
  <c r="A14" i="53"/>
  <c r="A15" i="53"/>
  <c r="A16" i="53"/>
  <c r="A18" i="53"/>
  <c r="A10" i="52"/>
  <c r="A11" i="52"/>
  <c r="A12" i="52"/>
  <c r="A13" i="52"/>
  <c r="A14" i="52"/>
  <c r="A15" i="52"/>
  <c r="A17" i="52"/>
  <c r="C36" i="51"/>
  <c r="A16" i="51"/>
  <c r="A17" i="51"/>
  <c r="A18" i="51"/>
  <c r="A19" i="51"/>
  <c r="A20" i="51"/>
  <c r="A8" i="50"/>
  <c r="A9" i="50"/>
  <c r="A10" i="50"/>
  <c r="A11" i="50"/>
  <c r="A12" i="50"/>
  <c r="A13" i="50"/>
  <c r="A15" i="50"/>
  <c r="A16" i="50"/>
  <c r="C21" i="50"/>
  <c r="C37" i="49"/>
  <c r="A14" i="49"/>
  <c r="A15" i="49"/>
  <c r="A16" i="49"/>
  <c r="A18" i="49"/>
  <c r="A19" i="49"/>
  <c r="A20" i="49"/>
  <c r="A21" i="49"/>
  <c r="A23" i="49"/>
  <c r="A24" i="49"/>
  <c r="A25" i="49"/>
  <c r="A27" i="49"/>
  <c r="A28" i="49"/>
  <c r="A29" i="49"/>
  <c r="A30" i="49"/>
  <c r="A31" i="49"/>
  <c r="A32" i="49"/>
  <c r="A33" i="49"/>
  <c r="A34" i="49"/>
  <c r="A35" i="49"/>
  <c r="A36" i="49"/>
  <c r="C30" i="32"/>
  <c r="D10" i="57"/>
  <c r="D1" i="57"/>
  <c r="D30" i="1"/>
  <c r="D15" i="56"/>
  <c r="D1" i="56"/>
  <c r="D29" i="1"/>
  <c r="A16" i="55"/>
  <c r="A17" i="55"/>
  <c r="D18" i="55"/>
  <c r="D1" i="55"/>
  <c r="D28" i="1"/>
  <c r="A18" i="54"/>
  <c r="A19" i="54"/>
  <c r="A20" i="54"/>
  <c r="D25" i="54"/>
  <c r="D22" i="53"/>
  <c r="D1" i="53"/>
  <c r="D26" i="1"/>
  <c r="A19" i="53"/>
  <c r="A20" i="53"/>
  <c r="A21" i="53"/>
  <c r="A18" i="52"/>
  <c r="A19" i="52"/>
  <c r="A20" i="52"/>
  <c r="A21" i="51"/>
  <c r="A22" i="51"/>
  <c r="A23" i="51"/>
  <c r="A24" i="51"/>
  <c r="A25" i="51"/>
  <c r="A26" i="51"/>
  <c r="A27" i="51"/>
  <c r="A28" i="51"/>
  <c r="A29" i="51"/>
  <c r="D36" i="51"/>
  <c r="D1" i="51"/>
  <c r="D24" i="1"/>
  <c r="A17" i="50"/>
  <c r="A19" i="50"/>
  <c r="A20" i="50"/>
  <c r="D21" i="50"/>
  <c r="D37" i="49"/>
  <c r="D1" i="49"/>
  <c r="D22" i="1"/>
  <c r="C25" i="1"/>
  <c r="D25" i="1"/>
  <c r="E1" i="53"/>
  <c r="C26" i="1"/>
  <c r="E1" i="49"/>
  <c r="C22" i="1"/>
  <c r="D1" i="50"/>
  <c r="D23" i="1"/>
  <c r="D1" i="54"/>
  <c r="D27" i="1"/>
  <c r="A31" i="51"/>
  <c r="A32" i="51"/>
  <c r="A33" i="51"/>
  <c r="A34" i="51"/>
  <c r="A35" i="51"/>
  <c r="A22" i="54"/>
  <c r="A23" i="54"/>
  <c r="A24" i="54"/>
  <c r="A22" i="52"/>
  <c r="A23" i="52"/>
  <c r="A24" i="52"/>
  <c r="A25" i="52"/>
  <c r="A26" i="52"/>
  <c r="A27" i="52"/>
  <c r="A28" i="52"/>
  <c r="A29" i="52"/>
  <c r="E1" i="51"/>
  <c r="C24" i="1"/>
  <c r="E1" i="57"/>
  <c r="C30" i="1"/>
  <c r="E1" i="56"/>
  <c r="C29" i="1"/>
  <c r="E1" i="55"/>
  <c r="C28" i="1"/>
  <c r="E1" i="54"/>
  <c r="C27" i="1"/>
  <c r="E1" i="50"/>
  <c r="C23" i="1"/>
  <c r="A18" i="32"/>
  <c r="A19" i="32"/>
  <c r="A20" i="32"/>
  <c r="A21" i="32"/>
  <c r="A23" i="32"/>
  <c r="A24" i="32"/>
  <c r="A25" i="32"/>
  <c r="A26" i="32"/>
  <c r="A27" i="32"/>
  <c r="A28" i="32"/>
  <c r="A29" i="32"/>
  <c r="D30" i="32"/>
  <c r="D1" i="32"/>
  <c r="D21" i="1"/>
  <c r="C17" i="1"/>
  <c r="E1" i="32"/>
  <c r="C21" i="1"/>
  <c r="A6" i="3"/>
  <c r="A7" i="3"/>
  <c r="A8" i="3"/>
  <c r="A9" i="3"/>
  <c r="A10" i="3"/>
  <c r="A11" i="3"/>
  <c r="A12" i="3"/>
  <c r="A13" i="3"/>
  <c r="A14" i="3"/>
  <c r="C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 satisfied Microsoft Office user</author>
    <author>MARTA Ana (DIGIT-EXT)</author>
  </authors>
  <commentList>
    <comment ref="A4" authorId="0" shapeId="0" xr:uid="{00000000-0006-0000-0100-000001000000}">
      <text>
        <r>
          <rPr>
            <sz val="10"/>
            <color rgb="FF000000"/>
            <rFont val="Calibri"/>
            <family val="2"/>
          </rPr>
          <t>Identificativo del risultato. Il codice deve essere sequenziale.</t>
        </r>
      </text>
    </comment>
    <comment ref="B4" authorId="1" shapeId="0" xr:uid="{00000000-0006-0000-0100-000002000000}">
      <text>
        <r>
          <rPr>
            <sz val="10"/>
            <color rgb="FF000000"/>
            <rFont val="Calibri"/>
            <family val="2"/>
          </rPr>
          <t>Breve descrizione della non conformità o dell'opportunità di miglioramento identificata durante l'esecuzione delle attività di assicurazione della qualità o di controllo della qualità.</t>
        </r>
      </text>
    </comment>
    <comment ref="C4" authorId="0" shapeId="0" xr:uid="{00000000-0006-0000-0100-000003000000}">
      <text>
        <r>
          <rPr>
            <sz val="10"/>
            <color rgb="FF000000"/>
            <rFont val="Calibri"/>
            <family val="2"/>
          </rPr>
          <t xml:space="preserve">Un valore numerico che denota la gravità/impatto della non conformità/opportunità di miglioramento. I valori possibili sono:
</t>
        </r>
        <r>
          <rPr>
            <sz val="10"/>
            <color rgb="FF000000"/>
            <rFont val="Calibri"/>
            <family val="2"/>
          </rPr>
          <t xml:space="preserve">5=Molto alto
</t>
        </r>
        <r>
          <rPr>
            <sz val="10"/>
            <color rgb="FF000000"/>
            <rFont val="Calibri"/>
            <family val="2"/>
          </rPr>
          <t xml:space="preserve">4=Alto
</t>
        </r>
        <r>
          <rPr>
            <sz val="10"/>
            <color rgb="FF000000"/>
            <rFont val="Calibri"/>
            <family val="2"/>
          </rPr>
          <t xml:space="preserve">3=Medio
</t>
        </r>
        <r>
          <rPr>
            <sz val="10"/>
            <color rgb="FF000000"/>
            <rFont val="Calibri"/>
            <family val="2"/>
          </rPr>
          <t xml:space="preserve">2=Basso
</t>
        </r>
        <r>
          <rPr>
            <sz val="10"/>
            <color rgb="FF000000"/>
            <rFont val="Calibri"/>
            <family val="2"/>
          </rPr>
          <t>1=Molto basso</t>
        </r>
      </text>
    </comment>
    <comment ref="D4" authorId="1" shapeId="0" xr:uid="{00000000-0006-0000-0100-000004000000}">
      <text>
        <r>
          <rPr>
            <sz val="10"/>
            <color rgb="FF000000"/>
            <rFont val="Calibri"/>
            <family val="2"/>
          </rPr>
          <t>Descrizione delle alternative e dell'approccio per risolvere la non conformità o per implementare l'opportunità di miglioramento.</t>
        </r>
      </text>
    </comment>
    <comment ref="E4" authorId="1" shapeId="0" xr:uid="{00000000-0006-0000-0100-000005000000}">
      <text>
        <r>
          <rPr>
            <sz val="10"/>
            <color rgb="FF000000"/>
            <rFont val="Calibri"/>
            <family val="2"/>
          </rPr>
          <t>Descrizione dell'azione raccomandata, persona responsabile, step, prodotti, tempistiche, risorse e impegno coinvolti.</t>
        </r>
      </text>
    </comment>
  </commentList>
</comments>
</file>

<file path=xl/sharedStrings.xml><?xml version="1.0" encoding="utf-8"?>
<sst xmlns="http://schemas.openxmlformats.org/spreadsheetml/2006/main" count="647" uniqueCount="298">
  <si>
    <t xml:space="preserve"> </t>
  </si>
  <si>
    <t>Yes</t>
  </si>
  <si>
    <t>Raised by</t>
  </si>
  <si>
    <t>David Greeen</t>
  </si>
  <si>
    <t>Carmelo Costa</t>
  </si>
  <si>
    <t>Version</t>
  </si>
  <si>
    <t>Issue 1.0</t>
  </si>
  <si>
    <t>Description of Issue</t>
  </si>
  <si>
    <t>Correction Details</t>
  </si>
  <si>
    <t>Corrected bugs raised</t>
  </si>
  <si>
    <t>Corrected By</t>
  </si>
  <si>
    <t>Add NA in the pulldown list as a way of indicating not applicable.</t>
  </si>
  <si>
    <t>Included Suggestion</t>
  </si>
  <si>
    <t>Automatically generate category assessment (Red/Yellow/Green) but allow reviewer to override.</t>
  </si>
  <si>
    <t>Terry Ash</t>
  </si>
  <si>
    <t>Issue 1.0a</t>
  </si>
  <si>
    <t>Issue 1.2</t>
  </si>
  <si>
    <t>Add Terms and Abbreviations Sheet</t>
  </si>
  <si>
    <t>Eiichi Nakamura</t>
  </si>
  <si>
    <t>Move Area Selection to First Sheet, Corrected Header and Footer page settings and other improvements.</t>
  </si>
  <si>
    <t>The problem isn't with setting NA for one item, it's with setting NA for all items within an area. Try setting NA for each of 1.1.1, 1.1.2, 1.1.3 and 1.1.4 - you'll get the error in the total for 1.1 Scope Initiation and an error in the Category Total for</t>
  </si>
  <si>
    <t>Area</t>
  </si>
  <si>
    <t>No</t>
  </si>
  <si>
    <t>ID</t>
  </si>
  <si>
    <t>N/A</t>
  </si>
  <si>
    <t>Verifica di qualità del progetto</t>
  </si>
  <si>
    <t>Nome Progetto</t>
  </si>
  <si>
    <t>&lt;Nome progetto.&gt;</t>
  </si>
  <si>
    <t>&lt;Nome del Committente di progetto&gt;</t>
  </si>
  <si>
    <t>&lt;Nome del Rappresentante lato committente&gt;</t>
  </si>
  <si>
    <t>Responsabile dei fornitori (SP)</t>
  </si>
  <si>
    <t>Rappresentante lato committente (BM)</t>
  </si>
  <si>
    <t>&lt;Nome del Responsabile dei fornitori&gt;</t>
  </si>
  <si>
    <t>Revisore della qualità del progetto:</t>
  </si>
  <si>
    <t>&lt;Nome del Revisore della qualità del progetto.&gt;</t>
  </si>
  <si>
    <t>Data verifica</t>
  </si>
  <si>
    <t>&lt;gg/mm/aaaa&gt;</t>
  </si>
  <si>
    <t>Valutazione qualità progetto</t>
  </si>
  <si>
    <t>% conformità di qualità</t>
  </si>
  <si>
    <t>Punteggio</t>
  </si>
  <si>
    <t>Incluso?</t>
  </si>
  <si>
    <t>Ambito</t>
  </si>
  <si>
    <t>Tempi</t>
  </si>
  <si>
    <t>Costi</t>
  </si>
  <si>
    <t>Qualità</t>
  </si>
  <si>
    <t>Comunicazione</t>
  </si>
  <si>
    <t>Organizzazione di progetto</t>
  </si>
  <si>
    <t>Soddisfazione cliente</t>
  </si>
  <si>
    <t>Legenda punteggio:</t>
  </si>
  <si>
    <t>Risposta "Sì, parzialmente": un po' di lavoro è stato svolto, ma non al livello richiesto/previsto.</t>
  </si>
  <si>
    <t>Alle domande che iniziano con "Quanto bene...?" si dovrebbe rispondere assegnando un punteggio all'attività correlata da 1 a 10, il che significa che 1 è "molto scadente", 5 è "media" (i requisiti sono soddisfatti) e 10 è "eccellente" (materiale referenziabile).</t>
  </si>
  <si>
    <t>1 a 10</t>
  </si>
  <si>
    <t>Questo controllo non è applicabile al progetto.</t>
  </si>
  <si>
    <t>Punteggio complessivo:</t>
  </si>
  <si>
    <t>Problemi critici/significativi o non conformità dei processi principali.</t>
  </si>
  <si>
    <t>A meno che non venga intrapresa un'azione immediata, il progetto potrebbe diventare rosso.</t>
  </si>
  <si>
    <t>Al momento non sono prevedibili non conformità significative.</t>
  </si>
  <si>
    <t>Impatto</t>
  </si>
  <si>
    <t>Raccomandazione</t>
  </si>
  <si>
    <r>
      <t xml:space="preserve">Dettagli azione
</t>
    </r>
    <r>
      <rPr>
        <sz val="10"/>
        <rFont val="Calibri"/>
        <family val="2"/>
        <scheme val="minor"/>
      </rPr>
      <t>(sforzo &amp;  responsabile)</t>
    </r>
  </si>
  <si>
    <t>Gestione ambito</t>
  </si>
  <si>
    <t>% di conformità</t>
  </si>
  <si>
    <t>Le esigenze del richiedente sono chiaramente documentate (descrizione della necessità, chi richiede e giustificazione/priorità)?</t>
  </si>
  <si>
    <t>Tutti i prodotti sono chiaramente identificati?</t>
  </si>
  <si>
    <t>Il richiedente e il fornitore sono stati coinvolti nella descrizione dell'ambito del progetto e dei prodotti?</t>
  </si>
  <si>
    <t>I criteri di successo del progetto sono chiaramente identificati?</t>
  </si>
  <si>
    <t>I criteri di successo del progetto possono essere facilmente misurati?</t>
  </si>
  <si>
    <t>Le dipendenze del progetto sono state identificate e documentate?</t>
  </si>
  <si>
    <t>I criteri di accettazione sono documentati?</t>
  </si>
  <si>
    <t>Pianificazione ambito</t>
  </si>
  <si>
    <t xml:space="preserve">I prodotti del progetto possono essere facilmente tracciati dalla Scheda di inizio progetto al Piano di progetto (WBS)? </t>
  </si>
  <si>
    <t>La granularità della WBS è appropriata rispetto alla dimensione/complessità del progetto?</t>
  </si>
  <si>
    <t>Il Responsabile di progetto è a suo agio con la WBS?</t>
  </si>
  <si>
    <t>Controllo delle modifiche dell'ambito</t>
  </si>
  <si>
    <t>Risposta</t>
  </si>
  <si>
    <t>Commenti</t>
  </si>
  <si>
    <t>È presente un processo documentato di gestione delle modifiche?</t>
  </si>
  <si>
    <t>È presente un Piano di gestione delle modifiche di progetto?</t>
  </si>
  <si>
    <t>Viene mantenuto ed aggiornato un Registro delle modifiche?</t>
  </si>
  <si>
    <t>Il Registro delle modifiche viene rivisto regolarmente, ad es. settimanalmente?</t>
  </si>
  <si>
    <t>Vengono organizzate riunioni di controllo delle modifiche?</t>
  </si>
  <si>
    <t>È presente e seguita una procedura di escalation per le modifiche al progetto?</t>
  </si>
  <si>
    <t>Definizione attività</t>
  </si>
  <si>
    <t>Esiste un Piano di progetto (WBS + stima dell'impegno e dei costi + pianificazione del progetto)?</t>
  </si>
  <si>
    <t>Tutte le attività hanno un output misurabile?</t>
  </si>
  <si>
    <t>Sono state prese in considerazione le dipendenze esterne?</t>
  </si>
  <si>
    <t>Stima della durata delle attività</t>
  </si>
  <si>
    <t>Le stime sono state accurate fino a questo momento?</t>
  </si>
  <si>
    <t>Le stime vengono fatte dai membri del team che implementeranno le attività?</t>
  </si>
  <si>
    <t>C'è stata una revisione tra pari delle stime? - Da parte di chi?</t>
  </si>
  <si>
    <t>Sviluppo cronogramma</t>
  </si>
  <si>
    <t>Lo stato delle attività/% di completamento vengono monitorati e documentati?</t>
  </si>
  <si>
    <t>Il progetto è in linea con la pianificazione (con piano di iterazione/sprint per progetti Agile IT)?</t>
  </si>
  <si>
    <t>L'allocazione delle risorse viene controllata settimanalmente?</t>
  </si>
  <si>
    <t>Le risorse sono tutte con la giusta quantità di lavoro (senza sovraccarichi)?</t>
  </si>
  <si>
    <t>I processi di gestione del progetto vengono attivati utilizzando risorse interne e di fornitori?</t>
  </si>
  <si>
    <t>Pianificazione risorse</t>
  </si>
  <si>
    <t>Esiste un piano delle risorse?</t>
  </si>
  <si>
    <t>Il piano delle risorse include tutti i tipi di risorse, compresi i fabbisogni formativi?</t>
  </si>
  <si>
    <t>Il piano delle risorse può essere ricollegato alla WBS e alla pianificazione?</t>
  </si>
  <si>
    <t>Stima dei costi</t>
  </si>
  <si>
    <t>Le attività date in subappalto (prodotti e impegno) sono state formalizzate per iscritto?</t>
  </si>
  <si>
    <t>Il costo del rischi è stato identificato?</t>
  </si>
  <si>
    <t>Il budget è stato approvato?</t>
  </si>
  <si>
    <t>Budget</t>
  </si>
  <si>
    <t>È stato definito un piano di pagamento coerente con il budget?</t>
  </si>
  <si>
    <t>Controllo dei costi</t>
  </si>
  <si>
    <t>I costi vengono gestiti attivamente?</t>
  </si>
  <si>
    <t xml:space="preserve"> La "percentuale completata" (basata sulla durata) è accurata?</t>
  </si>
  <si>
    <t>Pianificazione della qualità</t>
  </si>
  <si>
    <t>Il Piano di gestione della qualità è compreso da tutti?</t>
  </si>
  <si>
    <t>Sono state stabilite caratteristiche di qualità per il progetto?</t>
  </si>
  <si>
    <t>Tutti i prodotti hanno criteri di accettazione?</t>
  </si>
  <si>
    <t>Il piano dei test di accettazione è approvato dal richiedente?</t>
  </si>
  <si>
    <t>La procedura di gestione della configurazione è in esecuzione?</t>
  </si>
  <si>
    <t>Viene mantenuto un repository di progetto?</t>
  </si>
  <si>
    <t>Il progetto prevede un team/persona con il ruolo di  Funzione di garanzia di qualità del progetto (PQA)?</t>
  </si>
  <si>
    <t>La qualità viene misurata in modo indipendente?</t>
  </si>
  <si>
    <t>I prodotti soddisfano i criteri di accettazione?</t>
  </si>
  <si>
    <t>Una volta completati, i prodotti sono stati accettati e firmati?</t>
  </si>
  <si>
    <t>Le raccomandazioni della revisione precedente sono state implementate?</t>
  </si>
  <si>
    <t>È stata condotta una revisione tra pari dei prodotti?</t>
  </si>
  <si>
    <t>I piani di progetto vengono rivisti regolarmente con il richiedente?</t>
  </si>
  <si>
    <t>Le specifiche di test e i casi di test sono documentati?</t>
  </si>
  <si>
    <t>I test verificheranno che tutti i prodotti soddisfino i criteri di accettazione?</t>
  </si>
  <si>
    <t>Controllo qualità</t>
  </si>
  <si>
    <t>Sono in corso attività di controllo qualità?</t>
  </si>
  <si>
    <t>Sono state intraprese azioni correttive quando richiesto?</t>
  </si>
  <si>
    <t>Le revisioni della qualità del progetto seguono la frequenza e le attività pianificate?</t>
  </si>
  <si>
    <t>Vengono svolte attività di sicurezza e continuità operativa?</t>
  </si>
  <si>
    <t>Esiste un registro di configurazione del progetto?</t>
  </si>
  <si>
    <t>Rischi</t>
  </si>
  <si>
    <t>Commnenti</t>
  </si>
  <si>
    <t>Identificazione dei rischi</t>
  </si>
  <si>
    <t>Valutazione dei rischi</t>
  </si>
  <si>
    <t>I rischi sono stati quantificati in base al loro livello di rischio (probabilità e impatto)?</t>
  </si>
  <si>
    <t>I dati sulla valutazione del rischio sono accurati?</t>
  </si>
  <si>
    <t>Viene valutato l'impatto del rischio sul budget del progetto?</t>
  </si>
  <si>
    <t>Tutti i rischi sono stati approvati come definito nella procedura di escalation?</t>
  </si>
  <si>
    <t>Esiste un piano per finanziare le azioni di risposta ai rischi?</t>
  </si>
  <si>
    <t>Sviluppo azioni di risposta al rischio</t>
  </si>
  <si>
    <t>Tutti i rischi di livello alto e molto alto vengono evitati o immediatamente ridotti?</t>
  </si>
  <si>
    <t>Le strategie di risposta al rischio sono selezionate per ogni rischio approvato?</t>
  </si>
  <si>
    <t>Sono definiti piani di emergenza per i rischi accettati?</t>
  </si>
  <si>
    <t>Le azioni relative alle strategie di risposta al rischio sono incorporate nel Piano di progetto?</t>
  </si>
  <si>
    <t>I rischi vengono discussi nelle riunioni del Team specialistico di progetto (PCT)?</t>
  </si>
  <si>
    <t>I rischi vengono discussi nelle riunioni di revisione del progetto?</t>
  </si>
  <si>
    <t>I rischi vengono discussi nelle riunioni del Comitato direttivo del progetto (PSC)?</t>
  </si>
  <si>
    <t>I rischi vengono riesaminati regolarmente (identificazione di nuovi rischi, valutazione del livello di rischio ed efficacia delle azioni attuate)?</t>
  </si>
  <si>
    <t>PDA &amp; Decisions</t>
  </si>
  <si>
    <t>È in atto un processo di gestione dei punti di attenzione?</t>
  </si>
  <si>
    <t>Il lato richiedente e il lato fornitore sono coinvolti nell'identificazione dei punti di attenzione?</t>
  </si>
  <si>
    <t>I punti di attenzione vengono valutati in termini di urgenza, impatto e dimensione?</t>
  </si>
  <si>
    <t>I dati di valutazione dei punti di attenzione sono accurati?</t>
  </si>
  <si>
    <t>La stima dell'impegno dell'azione relativa al punto di attenzione è valutata correttamente?</t>
  </si>
  <si>
    <t>Le azioni sono selezionate per ogni punto di attenzione?</t>
  </si>
  <si>
    <t>È stata definita chiaramente una procedura di escalation per i punti di attenzione (basata su urgenza, impatto e dimensioni)?</t>
  </si>
  <si>
    <t>I proprietari dei punti di attenzione sono identificati e assegnati alle azioni?</t>
  </si>
  <si>
    <t>Le decisioni seguono le procedure di escalation definite per punti di attenzione, rischi e modifiche?</t>
  </si>
  <si>
    <t xml:space="preserve"> Il team sta chiudendo i punti di attenzione in tempo utile?</t>
  </si>
  <si>
    <t>Pianificazione della comunicazione</t>
  </si>
  <si>
    <t>Il Piano di gestione delle comunicazioni include tutti gli stakeholder?</t>
  </si>
  <si>
    <t>È stato condotto un kick-off meeting interno?</t>
  </si>
  <si>
    <t>Distribuzione delle informazioni</t>
  </si>
  <si>
    <t>Ci sono riunioni regolari del Team specialistico di progetto (PCT)?</t>
  </si>
  <si>
    <t>È stato condotto un kick-off meeting esterno?</t>
  </si>
  <si>
    <t>Rendicontazione dei risultati</t>
  </si>
  <si>
    <t>I verbali delle riunioni vengono pubblicati dopo le riunioni?</t>
  </si>
  <si>
    <t>Gli elementi di comunicazione (rapporti, riunioni, altro) sono personalizzati in base ai diversi destinatari (stakeholder)?</t>
  </si>
  <si>
    <t>Gestione escalation</t>
  </si>
  <si>
    <t>Viene utilizzato in modo efficace?</t>
  </si>
  <si>
    <t>Organizzazione progetto</t>
  </si>
  <si>
    <t>Pianificazione &amp; organizzazione</t>
  </si>
  <si>
    <t>I ruoli e le responsabilità del progetto sono definiti e documentati?</t>
  </si>
  <si>
    <t>Esiste un organigramma del progetto con tutte le interfacce?</t>
  </si>
  <si>
    <t xml:space="preserve">Le risorse in subappalto sono utilizzate correttamente (se applicabile)? </t>
  </si>
  <si>
    <t>Acquisizione Risorse umane</t>
  </si>
  <si>
    <t>Sono definiti criteri di valutazione per il personale di progetto/subappaltatori?</t>
  </si>
  <si>
    <t>Sviluppo del team</t>
  </si>
  <si>
    <t>Il livello di cooperazione tra i team che lavorano  fuori sede e in sede è soddisfacente per il Responsabile di progetto (PM)?</t>
  </si>
  <si>
    <t>I problemi relativi al lavoro di squadra sono stati gestiti correttamente?</t>
  </si>
  <si>
    <t>Gli esiti del contratto sono ben compresi?</t>
  </si>
  <si>
    <t>Approvvigionamenti</t>
  </si>
  <si>
    <t>Pianificazione degli approvvigionamenti</t>
  </si>
  <si>
    <t>I processi di gestione del progetto e i controlli di qualità che il fornitore deve seguire sono documentati?</t>
  </si>
  <si>
    <t>I criteri di valutazione del fornitore (servizi e deliverable) sono chiaramente definiti?</t>
  </si>
  <si>
    <t>Amministrazione dei contratti di approvvigionamento</t>
  </si>
  <si>
    <t>Esistono contratti firmati in atto?</t>
  </si>
  <si>
    <t>I contratti sono stati rivisti dall'unità legale?</t>
  </si>
  <si>
    <t>&lt;Questa checklist dovrebbe essere rivista e personalizzata (se necessario) durante la pianificazione della qualità. Lo scopo principale della Checklist di verifica della qualità è supportare i revisori a comprendere se le attività chiave del progetto siano state eseguite come previsto e se i prodotto rispettino i criteri di qualità.&gt;
&lt;Per personalizzare questo foglio di calcolo, rimuovere la protezione utilizzando la seguente password: pm2&gt;</t>
  </si>
  <si>
    <t>Organizzazione / Unità:</t>
  </si>
  <si>
    <t>&lt;Nome dell'organizzazione e dell'unità.&gt;</t>
  </si>
  <si>
    <t>Committente di progetto (PO)</t>
  </si>
  <si>
    <t>Reponsabile di progetto (PM):</t>
  </si>
  <si>
    <t>&lt;Nome del Responsabile di progetto.&gt;</t>
  </si>
  <si>
    <t xml:space="preserve">Rischio </t>
  </si>
  <si>
    <t>Punti di attenzione e decisioni</t>
  </si>
  <si>
    <t>"Nessuna risposta: nessuna azione eseguita.</t>
  </si>
  <si>
    <r>
      <t>Risposta "Sì": soddisfa i requisiti e le aspettative secondo il metodo PM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.</t>
    </r>
  </si>
  <si>
    <t>&lt;Questa tabella dovrebbe essere utilizzata per documentare i risultati e le raccomandazioni relative alla garanzia di qualità e alle attività di controllo. Si noti che il Team specialistico di progetto (PCT) dovrebbe contribuire a definire il piano d'azione e i Revisori della qualità del progetto dovrebbero convalidare se il piano è adeguato per risolvere le criticità identificate.&gt;</t>
  </si>
  <si>
    <t xml:space="preserve">  Risultato dell'analisi</t>
  </si>
  <si>
    <t>Sì</t>
  </si>
  <si>
    <t>Sì, parzialmente</t>
  </si>
  <si>
    <t>Definizione ambito</t>
  </si>
  <si>
    <t>La descrizione dell'ambito identifica esplicitamente gli output che saranno IN e OUT dall'ambito del progetto?</t>
  </si>
  <si>
    <t>Esiste una formale descrizione dell'ambito?</t>
  </si>
  <si>
    <t>Le esigenze del richiedente sono coerenti con le funzionalità/prodotti?</t>
  </si>
  <si>
    <t>Quanto bene sono documentate le descrizioni dei prodotti? (0 più basso - 10 più alto)</t>
  </si>
  <si>
    <t xml:space="preserve"> Il Comitato direttivo di progetto (PSC) ha approvato la Scheda di inizio progetto?</t>
  </si>
  <si>
    <t>Gli assunti e i vincoli sono documentati?</t>
  </si>
  <si>
    <t>L'ambito del progetto è stato chiaramente compreso e concordato dai principali stakeholder durante la riunione di lancio della pianificazione?</t>
  </si>
  <si>
    <t>Tutte le modifiche all'ambito sono state approvate dal Committente del progetto (PO)/Comitato direttivo del progetto (PSC)?</t>
  </si>
  <si>
    <t>Esiste un cronogramma consolidato (diagramma di Gantt)?</t>
  </si>
  <si>
    <t>È possibile ricollegare le attività alla WBS?</t>
  </si>
  <si>
    <t>Il livello di dettaglio (granularità) del cronoprogramma è appropriato?</t>
  </si>
  <si>
    <t>Sono incluse nel cronoprogramma attività pertinenti relative all'implementazione del cambiamento?</t>
  </si>
  <si>
    <t>Sono incluse nel cronoprogramma attività pertinenti di gestione progetto?</t>
  </si>
  <si>
    <t>Le attività/compiti hanno un inizio ed una fine documentati?</t>
  </si>
  <si>
    <t>Sequenziamento delle attività</t>
  </si>
  <si>
    <t>Il Percorso Critico è stato definito dopo aver consultato il Team specialistico di progetto (PCT)?</t>
  </si>
  <si>
    <t>È definito un Percorso Critico di alto livello per il progetto nel suo complesso?</t>
  </si>
  <si>
    <t>Il Percorso Critico è definito per ogni prodotto (iterazione/sprint per progetti Agile IT) nel momento dell'avvio delle attività corrispondenti?</t>
  </si>
  <si>
    <t>È stato fatto riferimento (per la stima) ad un  progetto simile precedente o ad una fase precedente del progetto? - Quale?</t>
  </si>
  <si>
    <t>La baseline del cronogramma è stata approvata (ad es. dal PSC)?</t>
  </si>
  <si>
    <t>Le modifiche alla baseline sono stato fatte seguendo il processo di gestione delle modifiche?</t>
  </si>
  <si>
    <t>È stata formalizzata la baseline del cronogramma?</t>
  </si>
  <si>
    <t>Controllo del cronoprogramma</t>
  </si>
  <si>
    <t>Il cronoprogramma (con piano di iterazione/sprint per progetti Agile IT) viene aggiornato regolarmente e tempestivamente considerando la produttività effettiva?</t>
  </si>
  <si>
    <t>Il cronoprogramma viene riesaminato regolarmente per tenere conto delle modifiche al progetto?</t>
  </si>
  <si>
    <t>Il Percorso Critico viene rivisto regolarmente?</t>
  </si>
  <si>
    <t>Le risorse interne e/o dei fornitori forniscono risultati rispettando il piano?</t>
  </si>
  <si>
    <t>Ci sono verifiche periodiche con le risorse interne e/o dei fornitori?</t>
  </si>
  <si>
    <t>Il team lato fornitore è stato coinvolto nella stima dei costi?</t>
  </si>
  <si>
    <t>Tutti i costi del progetto sono identificati sia dal lato richiedente sia dal lato fornitore?</t>
  </si>
  <si>
    <t>La WBS è stata utilizzata per supportare la stima dei costi?</t>
  </si>
  <si>
    <t>Le attività di gestione del progetto sono considerate nelle stime del progetto?</t>
  </si>
  <si>
    <t>Esistono degli ordini di acquisto per tutti gli acquisti e le spese autorizzati?</t>
  </si>
  <si>
    <t>Quanto bene viene utilizzata la metodologia PM²? (0 più basso - 10 più alto)</t>
  </si>
  <si>
    <t>Quanto bene vengono utilizzati i modelli PM²? (0 più basso - 10 più alto)</t>
  </si>
  <si>
    <t>Esiste un Piano di gestione della qualità?</t>
  </si>
  <si>
    <t>Il Piano di gestione della qualità è stato approvato dal Comitato direttivo di progetto (PSC)?</t>
  </si>
  <si>
    <t>Esiste un Piano di accettazione dei prodotti?</t>
  </si>
  <si>
    <t>Esiste un piano dei test di accettazione dei prodotti?</t>
  </si>
  <si>
    <t>È prevista una procedura di gestione della configurazione (documentata e implementata)?</t>
  </si>
  <si>
    <t>Garanzia qualità</t>
  </si>
  <si>
    <t>Il repository di progetto è aggiornato?</t>
  </si>
  <si>
    <t>Tutti gli artefatti del progetto sono stati rivisti prima di essere inviati al richiedente per l'approvazione?</t>
  </si>
  <si>
    <t>Sono state eseguite revisioni del progetto/milestone/passaggi di fase con il richiedente?</t>
  </si>
  <si>
    <t>Esiste un Piano di gestione dei rischi?</t>
  </si>
  <si>
    <t>Sono stati identificati i rischi per questo progetto?</t>
  </si>
  <si>
    <t>Il Registro dei rischi è in uso in questo progetto?</t>
  </si>
  <si>
    <t>I rischi individuati appartengono a più di una categoria di rischio?</t>
  </si>
  <si>
    <t>Il lato richiedente e il lato fornitore sono coinvolti nell'identificazione del rischio, incluso il Team specialistico di progetto (PCT)?</t>
  </si>
  <si>
    <t>Tutti i rischi di livello alto e molto alto (livello di rischio &gt; 15) sono stati approvati dal Comitato direttivo del progetto (PSC)?</t>
  </si>
  <si>
    <t>Monitoraggio e controllo dei rischi</t>
  </si>
  <si>
    <t>Il registro dei rischi viene rivisto frequentemente (almeno settimanalmente)?</t>
  </si>
  <si>
    <t>Il Registro dei rischi viene riesaminato quando vengono approvate le modifiche?</t>
  </si>
  <si>
    <t>Si stanno attuando i piani di mitigazione del rischio?</t>
  </si>
  <si>
    <t>I rischi vengono discussi nelle riunioni sullo stato del progetto?</t>
  </si>
  <si>
    <t>Esiste un Piano di gestione dei punti di attenzione?</t>
  </si>
  <si>
    <t>Viene utilizzato un Registro dei punti di attenzione nel progetto?</t>
  </si>
  <si>
    <t>Viene utilizzato un Registro delle decisioni nel progetto?</t>
  </si>
  <si>
    <t>Valutazione dei punti di attenzione e descrizione delle azioni</t>
  </si>
  <si>
    <t>Identificazione e descrizione deri punti di attenzione (PDA)</t>
  </si>
  <si>
    <t>Monitoraggio e controllo dei punti di attenzione</t>
  </si>
  <si>
    <t xml:space="preserve"> Il Registro dei punti di attenzione viene riesaminato a intervalli di tempo appropriati?</t>
  </si>
  <si>
    <t>C'è qualche follow-up fatto sugli elementi in ritardo?</t>
  </si>
  <si>
    <t>Quanto bene viene monitorato e riportato lo stato dei punti di attenzione? (0 più basso - 10 più alto)</t>
  </si>
  <si>
    <t>Esiste un elenco di contatti del progetto (Matrice degli stakeholder)?</t>
  </si>
  <si>
    <t>Esiste un Piano di gestione delle comunicazioni?</t>
  </si>
  <si>
    <t>Le riunioni e i rapporti di progetto previsti sono documentati?</t>
  </si>
  <si>
    <t>I principali stakeholder sono a proprio agio con il Piano di comunicazione?</t>
  </si>
  <si>
    <t>Le riunioni sullo stato del progetto si svolgono regolarmente?</t>
  </si>
  <si>
    <r>
      <t>I team remoti vengono mantenuti informati (</t>
    </r>
    <r>
      <rPr>
        <i/>
        <sz val="11"/>
        <rFont val="Calibri"/>
        <family val="2"/>
        <scheme val="minor"/>
      </rPr>
      <t>in the loop</t>
    </r>
    <r>
      <rPr>
        <sz val="11"/>
        <rFont val="Calibri"/>
        <family val="2"/>
        <scheme val="minor"/>
      </rPr>
      <t>), se applicabile?</t>
    </r>
  </si>
  <si>
    <t>Lo stato del progetto viene comunicato agli stakeholder del progetto, incluso il Team specialistico di progetto (PCT), secondo il Piano di comunicazione?</t>
  </si>
  <si>
    <t>Le riunioni del Comitato direttivo di progetto (PSC) si stanno svolgendo come pianificato?</t>
  </si>
  <si>
    <t>Le riunioni e i rapporti seguono la frequenza pianificata?</t>
  </si>
  <si>
    <t>È previsto e compreso un processo di escalation documentato?</t>
  </si>
  <si>
    <t>I risultati dell'escalation (se presenti) sono stati soddisfacenti?</t>
  </si>
  <si>
    <t>Esiste un Comitato direttivo di progetto (PSC) ?</t>
  </si>
  <si>
    <t>Il Team specialistico di progetto (PCT) ha le capacità tecniche per portare a termine il lavoro?</t>
  </si>
  <si>
    <t>Ci sono risorse sufficienti e appropriate per soddisfare i requisiti?</t>
  </si>
  <si>
    <t>I subappaltatori sono stati adeguatamente vagliati/selezionati?</t>
  </si>
  <si>
    <t>È stato utilizzato ed approvato un meccanismo/accordo per la selezione delle risorse?</t>
  </si>
  <si>
    <t>Quanto sono soddisfatti i membri del team del progetto? (0 più basso - 10 più alto)</t>
  </si>
  <si>
    <t>Esiste un Piano degli approvvigionamenti?</t>
  </si>
  <si>
    <t>Esiste un programma concreto di consegna dei prodotti?</t>
  </si>
  <si>
    <t>Il fornitore è stato scelto secondo i processi e gli standard previsti dall'organizzazione e dalla normativa vigente?</t>
  </si>
  <si>
    <t>I Livelli di Servizio (SLA) sono definiti nel contratto?</t>
  </si>
  <si>
    <t>Quanto bene sono stati documentati gli accordi interni? (0 più basso - 10 più alto)</t>
  </si>
  <si>
    <t>Quanto è soddisfatto il cliente/richiedente della pianificazione del progetto (consentendo le richieste di modifica)? (0 più basso - 10 più alto)</t>
  </si>
  <si>
    <t>Quanto è soddisfatto il cliente/richiedente dei requisiti? (0 più basso - 10 più alto)</t>
  </si>
  <si>
    <t>Quanto è soddisfatto il cliente/richiedente della qualità dei prodotti? (0 più basso - 10 più alto)</t>
  </si>
  <si>
    <t>Quanto è soddisfatto il cliente/richiedente della comunicazione di progetto? (0 più basso - 10 più alto)</t>
  </si>
  <si>
    <t>Quanto è soddisfatto il cliente/richiedente delle capacità tecniche del Team specialistico di progetto (PCT)? (0 più basso - 10 più alto)</t>
  </si>
  <si>
    <t>Qual è la soddisfazione complessiva del cliente/richiedente? (0 più basso - 10 più alto)</t>
  </si>
  <si>
    <t>Valutazione complessiva</t>
  </si>
  <si>
    <t>&lt;Aggiungere un commento&gt;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</si>
</sst>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_)"/>
    <numFmt numFmtId="165" formatCode="0_)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sz val="10"/>
      <color indexed="12"/>
      <name val="Calibri"/>
      <family val="2"/>
      <scheme val="minor"/>
    </font>
    <font>
      <b/>
      <u/>
      <sz val="14"/>
      <color indexed="5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9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rgb="FF1B6FB5"/>
      <name val="Calibri"/>
      <family val="2"/>
      <scheme val="minor"/>
    </font>
    <font>
      <sz val="10"/>
      <name val="Arial"/>
      <family val="2"/>
    </font>
    <font>
      <b/>
      <sz val="20"/>
      <color indexed="9"/>
      <name val="Calibri"/>
      <family val="2"/>
      <scheme val="minor"/>
    </font>
    <font>
      <b/>
      <sz val="20"/>
      <name val="Calibri"/>
      <family val="2"/>
      <scheme val="minor"/>
    </font>
    <font>
      <b/>
      <i/>
      <sz val="18"/>
      <name val="Calibri"/>
      <family val="2"/>
      <scheme val="minor"/>
    </font>
    <font>
      <b/>
      <sz val="24"/>
      <color indexed="12"/>
      <name val="Calibri"/>
      <family val="2"/>
      <scheme val="minor"/>
    </font>
    <font>
      <sz val="12"/>
      <color theme="9" tint="-0.499984740745262"/>
      <name val="Calibri"/>
      <family val="2"/>
      <scheme val="minor"/>
    </font>
    <font>
      <b/>
      <i/>
      <sz val="26"/>
      <name val="Calibri"/>
      <family val="2"/>
      <scheme val="minor"/>
    </font>
    <font>
      <sz val="10"/>
      <color rgb="FF000000"/>
      <name val="Calibri"/>
      <family val="2"/>
    </font>
    <font>
      <vertAlign val="superscript"/>
      <sz val="10"/>
      <name val="Calibri"/>
      <family val="2"/>
      <scheme val="minor"/>
    </font>
    <font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3CE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9" fontId="18" fillId="0" borderId="0" applyFont="0" applyFill="0" applyBorder="0" applyAlignment="0" applyProtection="0"/>
  </cellStyleXfs>
  <cellXfs count="189">
    <xf numFmtId="0" fontId="0" fillId="0" borderId="0" xfId="0"/>
    <xf numFmtId="0" fontId="4" fillId="0" borderId="0" xfId="0" applyFont="1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9" fillId="0" borderId="0" xfId="1" applyFont="1"/>
    <xf numFmtId="0" fontId="9" fillId="0" borderId="0" xfId="1" applyFont="1" applyAlignment="1">
      <alignment horizontal="center"/>
    </xf>
    <xf numFmtId="0" fontId="9" fillId="2" borderId="0" xfId="1" applyFont="1" applyFill="1"/>
    <xf numFmtId="0" fontId="9" fillId="2" borderId="0" xfId="1" applyFont="1" applyFill="1" applyAlignment="1">
      <alignment horizontal="center"/>
    </xf>
    <xf numFmtId="0" fontId="15" fillId="2" borderId="16" xfId="1" applyFont="1" applyFill="1" applyBorder="1" applyAlignment="1" applyProtection="1">
      <alignment horizontal="left" wrapText="1" indent="1"/>
      <protection locked="0"/>
    </xf>
    <xf numFmtId="0" fontId="15" fillId="2" borderId="19" xfId="1" applyFont="1" applyFill="1" applyBorder="1" applyAlignment="1">
      <alignment horizontal="center" vertical="center" wrapText="1"/>
    </xf>
    <xf numFmtId="0" fontId="15" fillId="2" borderId="14" xfId="1" applyFont="1" applyFill="1" applyBorder="1" applyAlignment="1" applyProtection="1">
      <alignment horizontal="left" wrapText="1" indent="1"/>
      <protection locked="0"/>
    </xf>
    <xf numFmtId="0" fontId="15" fillId="2" borderId="12" xfId="1" applyFont="1" applyFill="1" applyBorder="1" applyAlignment="1">
      <alignment horizontal="center" vertical="center" wrapText="1"/>
    </xf>
    <xf numFmtId="0" fontId="15" fillId="2" borderId="15" xfId="1" applyFont="1" applyFill="1" applyBorder="1" applyAlignment="1" applyProtection="1">
      <alignment horizontal="left" wrapText="1" indent="1"/>
      <protection locked="0"/>
    </xf>
    <xf numFmtId="0" fontId="15" fillId="2" borderId="20" xfId="1" applyFont="1" applyFill="1" applyBorder="1" applyAlignment="1" applyProtection="1">
      <alignment horizontal="left" wrapText="1" indent="1"/>
      <protection locked="0"/>
    </xf>
    <xf numFmtId="0" fontId="15" fillId="2" borderId="18" xfId="1" applyFont="1" applyFill="1" applyBorder="1" applyAlignment="1">
      <alignment horizontal="center" vertical="center" wrapText="1"/>
    </xf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164" fontId="5" fillId="2" borderId="0" xfId="0" applyNumberFormat="1" applyFont="1" applyFill="1" applyProtection="1"/>
    <xf numFmtId="0" fontId="9" fillId="2" borderId="0" xfId="0" applyFont="1" applyFill="1"/>
    <xf numFmtId="0" fontId="10" fillId="2" borderId="0" xfId="0" applyFont="1" applyFill="1" applyProtection="1"/>
    <xf numFmtId="0" fontId="5" fillId="2" borderId="0" xfId="0" applyFont="1" applyFill="1" applyProtection="1"/>
    <xf numFmtId="0" fontId="6" fillId="2" borderId="0" xfId="0" applyFont="1" applyFill="1" applyBorder="1" applyProtection="1">
      <protection locked="0"/>
    </xf>
    <xf numFmtId="0" fontId="11" fillId="2" borderId="0" xfId="0" applyFont="1" applyFill="1"/>
    <xf numFmtId="0" fontId="6" fillId="2" borderId="8" xfId="0" applyFont="1" applyFill="1" applyBorder="1" applyAlignment="1" applyProtection="1">
      <alignment horizontal="left" vertical="top" wrapText="1"/>
      <protection locked="0"/>
    </xf>
    <xf numFmtId="0" fontId="6" fillId="2" borderId="8" xfId="0" applyFont="1" applyFill="1" applyBorder="1" applyAlignment="1" applyProtection="1">
      <alignment horizontal="center" vertical="top"/>
      <protection locked="0"/>
    </xf>
    <xf numFmtId="0" fontId="6" fillId="2" borderId="1" xfId="0" applyFont="1" applyFill="1" applyBorder="1" applyAlignment="1" applyProtection="1">
      <alignment horizontal="left" vertical="top" wrapText="1"/>
      <protection locked="0"/>
    </xf>
    <xf numFmtId="0" fontId="6" fillId="2" borderId="1" xfId="0" applyFont="1" applyFill="1" applyBorder="1" applyAlignment="1" applyProtection="1">
      <alignment horizontal="center" vertical="top"/>
      <protection locked="0"/>
    </xf>
    <xf numFmtId="0" fontId="5" fillId="2" borderId="0" xfId="0" applyFont="1" applyFill="1" applyBorder="1"/>
    <xf numFmtId="0" fontId="17" fillId="2" borderId="0" xfId="0" applyFont="1" applyFill="1" applyBorder="1" applyAlignment="1" applyProtection="1">
      <alignment vertical="center" wrapText="1"/>
      <protection locked="0"/>
    </xf>
    <xf numFmtId="0" fontId="5" fillId="2" borderId="25" xfId="0" applyFont="1" applyFill="1" applyBorder="1" applyAlignment="1" applyProtection="1">
      <alignment vertical="center"/>
    </xf>
    <xf numFmtId="0" fontId="10" fillId="2" borderId="27" xfId="0" applyFont="1" applyFill="1" applyBorder="1" applyAlignment="1" applyProtection="1">
      <alignment horizontal="right" vertical="center"/>
    </xf>
    <xf numFmtId="0" fontId="10" fillId="2" borderId="27" xfId="0" applyFont="1" applyFill="1" applyBorder="1" applyAlignment="1" applyProtection="1">
      <alignment vertical="center"/>
    </xf>
    <xf numFmtId="0" fontId="9" fillId="2" borderId="27" xfId="0" applyFont="1" applyFill="1" applyBorder="1" applyAlignment="1" applyProtection="1">
      <alignment vertical="center"/>
    </xf>
    <xf numFmtId="0" fontId="13" fillId="2" borderId="27" xfId="0" applyFont="1" applyFill="1" applyBorder="1" applyAlignment="1" applyProtection="1">
      <alignment horizontal="right" vertical="center" wrapText="1"/>
    </xf>
    <xf numFmtId="165" fontId="9" fillId="2" borderId="31" xfId="0" applyNumberFormat="1" applyFont="1" applyFill="1" applyBorder="1" applyAlignment="1" applyProtection="1">
      <alignment horizontal="center" vertical="center"/>
      <protection locked="0"/>
    </xf>
    <xf numFmtId="0" fontId="6" fillId="2" borderId="32" xfId="0" applyFont="1" applyFill="1" applyBorder="1" applyAlignment="1" applyProtection="1">
      <alignment horizontal="left" vertical="top" wrapText="1"/>
      <protection locked="0"/>
    </xf>
    <xf numFmtId="165" fontId="9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34" xfId="0" applyFont="1" applyFill="1" applyBorder="1" applyAlignment="1" applyProtection="1">
      <alignment horizontal="left" vertical="top" wrapText="1"/>
      <protection locked="0"/>
    </xf>
    <xf numFmtId="165" fontId="9" fillId="2" borderId="35" xfId="0" applyNumberFormat="1" applyFont="1" applyFill="1" applyBorder="1" applyAlignment="1" applyProtection="1">
      <alignment horizontal="center" vertical="center"/>
      <protection locked="0"/>
    </xf>
    <xf numFmtId="0" fontId="6" fillId="2" borderId="36" xfId="0" applyFont="1" applyFill="1" applyBorder="1" applyAlignment="1" applyProtection="1">
      <alignment horizontal="left" vertical="top" wrapText="1"/>
      <protection locked="0"/>
    </xf>
    <xf numFmtId="0" fontId="6" fillId="2" borderId="36" xfId="0" applyFont="1" applyFill="1" applyBorder="1" applyAlignment="1" applyProtection="1">
      <alignment horizontal="center" vertical="top"/>
      <protection locked="0"/>
    </xf>
    <xf numFmtId="0" fontId="6" fillId="2" borderId="37" xfId="0" applyFont="1" applyFill="1" applyBorder="1" applyAlignment="1" applyProtection="1">
      <alignment horizontal="left" vertical="top" wrapText="1"/>
      <protection locked="0"/>
    </xf>
    <xf numFmtId="0" fontId="8" fillId="2" borderId="3" xfId="0" applyFont="1" applyFill="1" applyBorder="1" applyAlignment="1">
      <alignment horizontal="center" vertical="center"/>
    </xf>
    <xf numFmtId="0" fontId="8" fillId="2" borderId="4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5" fillId="2" borderId="39" xfId="0" applyFont="1" applyFill="1" applyBorder="1" applyAlignment="1" applyProtection="1">
      <alignment vertical="center"/>
    </xf>
    <xf numFmtId="0" fontId="5" fillId="2" borderId="40" xfId="0" applyFont="1" applyFill="1" applyBorder="1" applyAlignment="1" applyProtection="1">
      <alignment vertical="center"/>
    </xf>
    <xf numFmtId="0" fontId="9" fillId="2" borderId="9" xfId="1" applyFont="1" applyFill="1" applyBorder="1"/>
    <xf numFmtId="0" fontId="9" fillId="2" borderId="10" xfId="1" applyFont="1" applyFill="1" applyBorder="1"/>
    <xf numFmtId="0" fontId="9" fillId="2" borderId="11" xfId="1" applyFont="1" applyFill="1" applyBorder="1"/>
    <xf numFmtId="0" fontId="15" fillId="2" borderId="30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 applyProtection="1">
      <alignment horizontal="left" wrapText="1" indent="1"/>
      <protection locked="0"/>
    </xf>
    <xf numFmtId="0" fontId="16" fillId="2" borderId="10" xfId="0" applyFont="1" applyFill="1" applyBorder="1" applyAlignment="1">
      <alignment horizontal="center" vertical="center"/>
    </xf>
    <xf numFmtId="0" fontId="13" fillId="3" borderId="9" xfId="1" applyFont="1" applyFill="1" applyBorder="1" applyAlignment="1">
      <alignment vertical="center"/>
    </xf>
    <xf numFmtId="0" fontId="13" fillId="3" borderId="10" xfId="1" applyFont="1" applyFill="1" applyBorder="1" applyAlignment="1">
      <alignment vertical="center"/>
    </xf>
    <xf numFmtId="0" fontId="13" fillId="3" borderId="11" xfId="1" applyFont="1" applyFill="1" applyBorder="1" applyAlignment="1">
      <alignment vertical="center"/>
    </xf>
    <xf numFmtId="0" fontId="13" fillId="3" borderId="9" xfId="1" applyFont="1" applyFill="1" applyBorder="1" applyAlignment="1">
      <alignment horizontal="left" vertical="center"/>
    </xf>
    <xf numFmtId="0" fontId="13" fillId="3" borderId="10" xfId="1" applyFont="1" applyFill="1" applyBorder="1" applyAlignment="1">
      <alignment horizontal="left" vertical="center"/>
    </xf>
    <xf numFmtId="0" fontId="13" fillId="3" borderId="11" xfId="1" applyFont="1" applyFill="1" applyBorder="1" applyAlignment="1">
      <alignment horizontal="left" vertical="center"/>
    </xf>
    <xf numFmtId="0" fontId="13" fillId="3" borderId="23" xfId="1" applyFont="1" applyFill="1" applyBorder="1" applyAlignment="1">
      <alignment vertical="center"/>
    </xf>
    <xf numFmtId="0" fontId="13" fillId="3" borderId="13" xfId="1" applyFont="1" applyFill="1" applyBorder="1" applyAlignment="1">
      <alignment vertical="center"/>
    </xf>
    <xf numFmtId="0" fontId="13" fillId="3" borderId="24" xfId="1" applyFont="1" applyFill="1" applyBorder="1" applyAlignment="1">
      <alignment vertical="center" wrapText="1"/>
    </xf>
    <xf numFmtId="0" fontId="10" fillId="4" borderId="9" xfId="1" applyFont="1" applyFill="1" applyBorder="1" applyAlignment="1">
      <alignment horizontal="center" vertical="center"/>
    </xf>
    <xf numFmtId="0" fontId="10" fillId="4" borderId="10" xfId="1" applyFont="1" applyFill="1" applyBorder="1" applyAlignment="1">
      <alignment horizontal="center" vertical="center"/>
    </xf>
    <xf numFmtId="0" fontId="10" fillId="4" borderId="11" xfId="1" applyFont="1" applyFill="1" applyBorder="1" applyAlignment="1">
      <alignment horizontal="center" vertical="center"/>
    </xf>
    <xf numFmtId="0" fontId="10" fillId="5" borderId="9" xfId="1" quotePrefix="1" applyFont="1" applyFill="1" applyBorder="1" applyAlignment="1">
      <alignment horizontal="center" vertical="center"/>
    </xf>
    <xf numFmtId="0" fontId="10" fillId="5" borderId="10" xfId="1" quotePrefix="1" applyFont="1" applyFill="1" applyBorder="1" applyAlignment="1">
      <alignment horizontal="right" vertical="center"/>
    </xf>
    <xf numFmtId="0" fontId="10" fillId="5" borderId="10" xfId="1" quotePrefix="1" applyFont="1" applyFill="1" applyBorder="1" applyAlignment="1">
      <alignment horizontal="center" vertical="center" wrapText="1"/>
    </xf>
    <xf numFmtId="9" fontId="10" fillId="5" borderId="10" xfId="3" quotePrefix="1" applyFont="1" applyFill="1" applyBorder="1" applyAlignment="1">
      <alignment horizontal="center" vertical="center"/>
    </xf>
    <xf numFmtId="0" fontId="10" fillId="5" borderId="11" xfId="1" applyFont="1" applyFill="1" applyBorder="1" applyAlignment="1">
      <alignment horizontal="center" vertical="center"/>
    </xf>
    <xf numFmtId="0" fontId="16" fillId="2" borderId="26" xfId="1" applyFont="1" applyFill="1" applyBorder="1" applyAlignment="1" applyProtection="1">
      <alignment horizontal="center" vertical="center" wrapText="1"/>
      <protection locked="0"/>
    </xf>
    <xf numFmtId="0" fontId="16" fillId="2" borderId="28" xfId="1" applyFont="1" applyFill="1" applyBorder="1" applyAlignment="1" applyProtection="1">
      <alignment horizontal="center" vertical="center" wrapText="1"/>
      <protection locked="0"/>
    </xf>
    <xf numFmtId="0" fontId="16" fillId="2" borderId="30" xfId="1" applyFont="1" applyFill="1" applyBorder="1" applyAlignment="1" applyProtection="1">
      <alignment horizontal="center" vertical="center" wrapText="1"/>
      <protection locked="0"/>
    </xf>
    <xf numFmtId="0" fontId="15" fillId="2" borderId="10" xfId="1" applyFont="1" applyFill="1" applyBorder="1" applyAlignment="1">
      <alignment horizontal="center" vertical="center"/>
    </xf>
    <xf numFmtId="9" fontId="13" fillId="3" borderId="10" xfId="3" applyFont="1" applyFill="1" applyBorder="1" applyAlignment="1" applyProtection="1">
      <alignment horizontal="center" vertical="center" wrapText="1"/>
      <protection locked="0"/>
    </xf>
    <xf numFmtId="0" fontId="13" fillId="3" borderId="10" xfId="1" applyFont="1" applyFill="1" applyBorder="1" applyAlignment="1">
      <alignment horizontal="right" vertical="center" wrapText="1"/>
    </xf>
    <xf numFmtId="9" fontId="21" fillId="3" borderId="11" xfId="1" quotePrefix="1" applyNumberFormat="1" applyFont="1" applyFill="1" applyBorder="1" applyAlignment="1" applyProtection="1">
      <alignment horizontal="center" vertical="center"/>
    </xf>
    <xf numFmtId="0" fontId="10" fillId="4" borderId="10" xfId="1" quotePrefix="1" applyFont="1" applyFill="1" applyBorder="1" applyAlignment="1">
      <alignment horizontal="center" vertical="center"/>
    </xf>
    <xf numFmtId="0" fontId="16" fillId="2" borderId="57" xfId="1" applyFont="1" applyFill="1" applyBorder="1" applyAlignment="1" applyProtection="1">
      <alignment horizontal="center" vertical="center" wrapText="1"/>
      <protection locked="0"/>
    </xf>
    <xf numFmtId="0" fontId="16" fillId="2" borderId="58" xfId="1" applyFont="1" applyFill="1" applyBorder="1" applyAlignment="1" applyProtection="1">
      <alignment horizontal="center" vertical="center" wrapText="1"/>
      <protection locked="0"/>
    </xf>
    <xf numFmtId="0" fontId="16" fillId="2" borderId="59" xfId="1" applyFont="1" applyFill="1" applyBorder="1" applyAlignment="1" applyProtection="1">
      <alignment horizontal="center" vertical="center" wrapText="1"/>
      <protection locked="0"/>
    </xf>
    <xf numFmtId="0" fontId="15" fillId="2" borderId="25" xfId="0" applyFont="1" applyFill="1" applyBorder="1" applyAlignment="1" applyProtection="1">
      <alignment horizontal="left" vertical="center" wrapText="1"/>
      <protection locked="0"/>
    </xf>
    <xf numFmtId="0" fontId="17" fillId="2" borderId="17" xfId="0" applyFont="1" applyFill="1" applyBorder="1" applyAlignment="1" applyProtection="1">
      <alignment horizontal="left" vertical="center" wrapText="1"/>
      <protection locked="0"/>
    </xf>
    <xf numFmtId="0" fontId="15" fillId="2" borderId="27" xfId="0" applyFont="1" applyFill="1" applyBorder="1" applyAlignment="1" applyProtection="1">
      <alignment horizontal="left" vertical="center" wrapText="1"/>
      <protection locked="0"/>
    </xf>
    <xf numFmtId="0" fontId="15" fillId="2" borderId="14" xfId="1" applyFont="1" applyFill="1" applyBorder="1" applyAlignment="1" applyProtection="1">
      <alignment horizontal="left" vertical="center" wrapText="1"/>
      <protection locked="0"/>
    </xf>
    <xf numFmtId="0" fontId="15" fillId="2" borderId="20" xfId="1" applyFont="1" applyFill="1" applyBorder="1" applyAlignment="1" applyProtection="1">
      <alignment horizontal="left" vertical="center" wrapText="1"/>
      <protection locked="0"/>
    </xf>
    <xf numFmtId="0" fontId="15" fillId="2" borderId="29" xfId="0" applyFont="1" applyFill="1" applyBorder="1" applyAlignment="1" applyProtection="1">
      <alignment horizontal="left" vertical="center" wrapText="1"/>
      <protection locked="0"/>
    </xf>
    <xf numFmtId="0" fontId="15" fillId="2" borderId="15" xfId="1" applyFont="1" applyFill="1" applyBorder="1" applyAlignment="1" applyProtection="1">
      <alignment horizontal="left" vertical="center" wrapText="1"/>
      <protection locked="0"/>
    </xf>
    <xf numFmtId="0" fontId="15" fillId="2" borderId="50" xfId="0" applyFont="1" applyFill="1" applyBorder="1" applyAlignment="1" applyProtection="1">
      <alignment horizontal="left" vertical="center" wrapText="1"/>
      <protection locked="0"/>
    </xf>
    <xf numFmtId="0" fontId="15" fillId="2" borderId="60" xfId="0" applyFont="1" applyFill="1" applyBorder="1" applyAlignment="1" applyProtection="1">
      <alignment horizontal="left" vertical="center" wrapText="1"/>
      <protection locked="0"/>
    </xf>
    <xf numFmtId="0" fontId="15" fillId="2" borderId="16" xfId="1" applyFont="1" applyFill="1" applyBorder="1" applyAlignment="1" applyProtection="1">
      <alignment horizontal="left" vertical="center" wrapText="1"/>
      <protection locked="0"/>
    </xf>
    <xf numFmtId="0" fontId="9" fillId="2" borderId="10" xfId="1" applyFont="1" applyFill="1" applyBorder="1" applyAlignment="1">
      <alignment vertical="center"/>
    </xf>
    <xf numFmtId="0" fontId="9" fillId="2" borderId="11" xfId="1" applyFont="1" applyFill="1" applyBorder="1" applyAlignment="1">
      <alignment vertical="center"/>
    </xf>
    <xf numFmtId="0" fontId="16" fillId="2" borderId="61" xfId="1" applyFont="1" applyFill="1" applyBorder="1" applyAlignment="1" applyProtection="1">
      <alignment horizontal="center" vertical="center" wrapText="1"/>
      <protection locked="0"/>
    </xf>
    <xf numFmtId="0" fontId="15" fillId="2" borderId="21" xfId="1" applyFont="1" applyFill="1" applyBorder="1" applyAlignment="1" applyProtection="1">
      <alignment horizontal="left" vertical="center" wrapText="1"/>
      <protection locked="0"/>
    </xf>
    <xf numFmtId="0" fontId="15" fillId="2" borderId="29" xfId="2" applyFont="1" applyFill="1" applyBorder="1" applyAlignment="1" applyProtection="1">
      <alignment horizontal="left" wrapText="1"/>
      <protection locked="0"/>
    </xf>
    <xf numFmtId="0" fontId="17" fillId="2" borderId="21" xfId="0" applyFont="1" applyFill="1" applyBorder="1" applyAlignment="1" applyProtection="1">
      <alignment horizontal="left" vertical="center" wrapText="1"/>
      <protection locked="0"/>
    </xf>
    <xf numFmtId="0" fontId="13" fillId="2" borderId="63" xfId="0" applyFont="1" applyFill="1" applyBorder="1" applyAlignment="1" applyProtection="1">
      <alignment horizontal="right" vertical="center" wrapText="1"/>
    </xf>
    <xf numFmtId="0" fontId="15" fillId="2" borderId="65" xfId="1" applyFont="1" applyFill="1" applyBorder="1" applyAlignment="1">
      <alignment horizontal="center" vertical="center" wrapText="1"/>
    </xf>
    <xf numFmtId="0" fontId="15" fillId="2" borderId="66" xfId="1" applyFont="1" applyFill="1" applyBorder="1" applyAlignment="1">
      <alignment horizontal="center" vertical="center" wrapText="1"/>
    </xf>
    <xf numFmtId="0" fontId="15" fillId="2" borderId="63" xfId="1" applyFont="1" applyFill="1" applyBorder="1" applyAlignment="1">
      <alignment horizontal="center" vertical="center" wrapText="1"/>
    </xf>
    <xf numFmtId="0" fontId="10" fillId="4" borderId="9" xfId="1" quotePrefix="1" applyFont="1" applyFill="1" applyBorder="1" applyAlignment="1">
      <alignment horizontal="center" vertical="center"/>
    </xf>
    <xf numFmtId="0" fontId="10" fillId="3" borderId="10" xfId="1" applyFont="1" applyFill="1" applyBorder="1" applyAlignment="1">
      <alignment horizontal="center" vertical="center"/>
    </xf>
    <xf numFmtId="0" fontId="10" fillId="3" borderId="11" xfId="1" applyFont="1" applyFill="1" applyBorder="1" applyAlignment="1">
      <alignment horizontal="center" vertical="center"/>
    </xf>
    <xf numFmtId="0" fontId="23" fillId="2" borderId="21" xfId="0" applyFont="1" applyFill="1" applyBorder="1" applyAlignment="1" applyProtection="1">
      <alignment horizontal="center" vertical="center" wrapText="1"/>
      <protection locked="0"/>
    </xf>
    <xf numFmtId="0" fontId="23" fillId="2" borderId="14" xfId="0" applyFont="1" applyFill="1" applyBorder="1" applyAlignment="1" applyProtection="1">
      <alignment horizontal="center" vertical="center" wrapText="1"/>
      <protection locked="0"/>
    </xf>
    <xf numFmtId="0" fontId="23" fillId="2" borderId="16" xfId="0" applyFont="1" applyFill="1" applyBorder="1" applyAlignment="1" applyProtection="1">
      <alignment horizontal="center" vertical="center" wrapText="1"/>
      <protection locked="0"/>
    </xf>
    <xf numFmtId="0" fontId="15" fillId="2" borderId="51" xfId="0" applyFont="1" applyFill="1" applyBorder="1" applyAlignment="1" applyProtection="1">
      <alignment horizontal="center" vertical="center" wrapText="1"/>
      <protection hidden="1"/>
    </xf>
    <xf numFmtId="0" fontId="15" fillId="2" borderId="26" xfId="0" applyFont="1" applyFill="1" applyBorder="1" applyAlignment="1" applyProtection="1">
      <alignment horizontal="center" vertical="center" wrapText="1"/>
      <protection hidden="1"/>
    </xf>
    <xf numFmtId="0" fontId="15" fillId="2" borderId="67" xfId="0" applyFont="1" applyFill="1" applyBorder="1" applyAlignment="1" applyProtection="1">
      <alignment horizontal="center" vertical="center" wrapText="1"/>
      <protection hidden="1"/>
    </xf>
    <xf numFmtId="9" fontId="13" fillId="3" borderId="10" xfId="3" applyFont="1" applyFill="1" applyBorder="1" applyAlignment="1" applyProtection="1">
      <alignment horizontal="center" vertical="center" wrapText="1"/>
      <protection hidden="1"/>
    </xf>
    <xf numFmtId="9" fontId="21" fillId="3" borderId="11" xfId="1" quotePrefix="1" applyNumberFormat="1" applyFont="1" applyFill="1" applyBorder="1" applyAlignment="1" applyProtection="1">
      <alignment horizontal="center" vertical="center"/>
      <protection hidden="1"/>
    </xf>
    <xf numFmtId="0" fontId="15" fillId="2" borderId="28" xfId="0" applyFont="1" applyFill="1" applyBorder="1" applyAlignment="1" applyProtection="1">
      <alignment horizontal="center" vertical="center" wrapText="1"/>
      <protection hidden="1"/>
    </xf>
    <xf numFmtId="0" fontId="15" fillId="2" borderId="30" xfId="0" applyFont="1" applyFill="1" applyBorder="1" applyAlignment="1" applyProtection="1">
      <alignment horizontal="center" vertical="center" wrapText="1"/>
      <protection hidden="1"/>
    </xf>
    <xf numFmtId="0" fontId="10" fillId="4" borderId="10" xfId="1" applyFont="1" applyFill="1" applyBorder="1" applyAlignment="1" applyProtection="1">
      <alignment horizontal="center" vertical="center"/>
      <protection hidden="1"/>
    </xf>
    <xf numFmtId="0" fontId="16" fillId="2" borderId="70" xfId="1" applyFont="1" applyFill="1" applyBorder="1" applyAlignment="1" applyProtection="1">
      <alignment horizontal="center" vertical="center" wrapText="1"/>
      <protection locked="0"/>
    </xf>
    <xf numFmtId="0" fontId="15" fillId="2" borderId="25" xfId="1" applyFont="1" applyFill="1" applyBorder="1" applyAlignment="1" applyProtection="1">
      <alignment horizontal="left" wrapText="1"/>
      <protection locked="0"/>
    </xf>
    <xf numFmtId="0" fontId="15" fillId="2" borderId="27" xfId="1" applyFont="1" applyFill="1" applyBorder="1" applyAlignment="1" applyProtection="1">
      <alignment horizontal="left" wrapText="1"/>
      <protection locked="0"/>
    </xf>
    <xf numFmtId="0" fontId="15" fillId="2" borderId="29" xfId="1" applyFont="1" applyFill="1" applyBorder="1" applyAlignment="1" applyProtection="1">
      <alignment horizontal="left" wrapText="1"/>
      <protection locked="0"/>
    </xf>
    <xf numFmtId="0" fontId="15" fillId="2" borderId="47" xfId="1" applyFont="1" applyFill="1" applyBorder="1" applyAlignment="1" applyProtection="1">
      <alignment horizontal="left" wrapText="1"/>
      <protection locked="0"/>
    </xf>
    <xf numFmtId="0" fontId="15" fillId="2" borderId="48" xfId="1" applyFont="1" applyFill="1" applyBorder="1" applyAlignment="1" applyProtection="1">
      <alignment horizontal="left" wrapText="1"/>
      <protection locked="0"/>
    </xf>
    <xf numFmtId="0" fontId="15" fillId="2" borderId="49" xfId="1" applyFont="1" applyFill="1" applyBorder="1" applyAlignment="1" applyProtection="1">
      <alignment horizontal="left" wrapText="1"/>
      <protection locked="0"/>
    </xf>
    <xf numFmtId="0" fontId="15" fillId="2" borderId="68" xfId="1" applyFont="1" applyFill="1" applyBorder="1" applyAlignment="1" applyProtection="1">
      <alignment horizontal="left" wrapText="1"/>
      <protection locked="0"/>
    </xf>
    <xf numFmtId="0" fontId="15" fillId="2" borderId="66" xfId="1" applyFont="1" applyFill="1" applyBorder="1" applyAlignment="1" applyProtection="1">
      <alignment horizontal="left" wrapText="1"/>
      <protection locked="0"/>
    </xf>
    <xf numFmtId="0" fontId="15" fillId="2" borderId="69" xfId="1" applyFont="1" applyFill="1" applyBorder="1" applyAlignment="1" applyProtection="1">
      <alignment horizontal="left" wrapText="1"/>
      <protection locked="0"/>
    </xf>
    <xf numFmtId="0" fontId="15" fillId="2" borderId="63" xfId="1" applyFont="1" applyFill="1" applyBorder="1" applyAlignment="1" applyProtection="1">
      <alignment horizontal="left" wrapText="1"/>
      <protection locked="0"/>
    </xf>
    <xf numFmtId="0" fontId="15" fillId="2" borderId="25" xfId="0" applyFont="1" applyFill="1" applyBorder="1" applyAlignment="1" applyProtection="1">
      <alignment horizontal="left" wrapText="1"/>
      <protection locked="0"/>
    </xf>
    <xf numFmtId="0" fontId="15" fillId="2" borderId="27" xfId="0" applyFont="1" applyFill="1" applyBorder="1" applyAlignment="1" applyProtection="1">
      <alignment horizontal="left" wrapText="1"/>
      <protection locked="0"/>
    </xf>
    <xf numFmtId="0" fontId="15" fillId="2" borderId="29" xfId="0" applyFont="1" applyFill="1" applyBorder="1" applyAlignment="1" applyProtection="1">
      <alignment horizontal="left" wrapText="1"/>
      <protection locked="0"/>
    </xf>
    <xf numFmtId="0" fontId="15" fillId="2" borderId="50" xfId="0" applyFont="1" applyFill="1" applyBorder="1" applyAlignment="1" applyProtection="1">
      <alignment horizontal="left" wrapText="1"/>
      <protection locked="0"/>
    </xf>
    <xf numFmtId="0" fontId="15" fillId="2" borderId="25" xfId="2" applyFont="1" applyFill="1" applyBorder="1" applyAlignment="1" applyProtection="1">
      <alignment horizontal="left" wrapText="1"/>
      <protection locked="0"/>
    </xf>
    <xf numFmtId="0" fontId="15" fillId="2" borderId="27" xfId="2" applyFont="1" applyFill="1" applyBorder="1" applyAlignment="1" applyProtection="1">
      <alignment horizontal="left" wrapText="1"/>
      <protection locked="0"/>
    </xf>
    <xf numFmtId="9" fontId="21" fillId="4" borderId="26" xfId="1" quotePrefix="1" applyNumberFormat="1" applyFont="1" applyFill="1" applyBorder="1" applyAlignment="1" applyProtection="1">
      <alignment horizontal="center" vertical="center"/>
      <protection hidden="1"/>
    </xf>
    <xf numFmtId="9" fontId="21" fillId="4" borderId="28" xfId="1" quotePrefix="1" applyNumberFormat="1" applyFont="1" applyFill="1" applyBorder="1" applyAlignment="1" applyProtection="1">
      <alignment horizontal="center" vertical="center"/>
      <protection hidden="1"/>
    </xf>
    <xf numFmtId="9" fontId="21" fillId="4" borderId="30" xfId="1" quotePrefix="1" applyNumberFormat="1" applyFont="1" applyFill="1" applyBorder="1" applyAlignment="1" applyProtection="1">
      <alignment horizontal="center" vertical="center"/>
      <protection hidden="1"/>
    </xf>
    <xf numFmtId="0" fontId="15" fillId="2" borderId="65" xfId="0" applyFont="1" applyFill="1" applyBorder="1" applyAlignment="1" applyProtection="1">
      <alignment horizontal="left" vertical="center" wrapText="1"/>
      <protection locked="0"/>
    </xf>
    <xf numFmtId="0" fontId="15" fillId="2" borderId="71" xfId="1" applyFont="1" applyFill="1" applyBorder="1" applyAlignment="1" applyProtection="1">
      <alignment horizontal="left" wrapText="1" indent="1"/>
      <protection locked="0"/>
    </xf>
    <xf numFmtId="0" fontId="16" fillId="2" borderId="72" xfId="1" applyFont="1" applyFill="1" applyBorder="1" applyAlignment="1" applyProtection="1">
      <alignment horizontal="center" vertical="center" wrapText="1"/>
      <protection locked="0"/>
    </xf>
    <xf numFmtId="0" fontId="10" fillId="2" borderId="25" xfId="0" applyFont="1" applyFill="1" applyBorder="1" applyAlignment="1" applyProtection="1">
      <alignment vertical="center"/>
    </xf>
    <xf numFmtId="0" fontId="10" fillId="2" borderId="29" xfId="0" applyFont="1" applyFill="1" applyBorder="1" applyAlignment="1" applyProtection="1">
      <alignment vertical="center"/>
    </xf>
    <xf numFmtId="9" fontId="10" fillId="2" borderId="57" xfId="0" applyNumberFormat="1" applyFont="1" applyFill="1" applyBorder="1" applyAlignment="1" applyProtection="1">
      <alignment horizontal="center" vertical="center"/>
      <protection hidden="1"/>
    </xf>
    <xf numFmtId="9" fontId="10" fillId="2" borderId="28" xfId="0" applyNumberFormat="1" applyFont="1" applyFill="1" applyBorder="1" applyAlignment="1" applyProtection="1">
      <alignment horizontal="center" vertical="center"/>
      <protection hidden="1"/>
    </xf>
    <xf numFmtId="9" fontId="10" fillId="2" borderId="30" xfId="0" applyNumberFormat="1" applyFont="1" applyFill="1" applyBorder="1" applyAlignment="1" applyProtection="1">
      <alignment horizontal="center" vertical="center"/>
      <protection hidden="1"/>
    </xf>
    <xf numFmtId="0" fontId="15" fillId="2" borderId="74" xfId="1" applyFont="1" applyFill="1" applyBorder="1" applyAlignment="1">
      <alignment horizontal="center" vertical="center"/>
    </xf>
    <xf numFmtId="0" fontId="9" fillId="2" borderId="73" xfId="1" applyFont="1" applyFill="1" applyBorder="1" applyAlignment="1">
      <alignment horizontal="center"/>
    </xf>
    <xf numFmtId="9" fontId="24" fillId="3" borderId="11" xfId="1" quotePrefix="1" applyNumberFormat="1" applyFont="1" applyFill="1" applyBorder="1" applyAlignment="1" applyProtection="1">
      <alignment horizontal="center" vertical="center"/>
      <protection hidden="1"/>
    </xf>
    <xf numFmtId="0" fontId="9" fillId="2" borderId="74" xfId="1" applyFont="1" applyFill="1" applyBorder="1" applyAlignment="1">
      <alignment horizontal="center"/>
    </xf>
    <xf numFmtId="0" fontId="9" fillId="2" borderId="74" xfId="1" applyFont="1" applyFill="1" applyBorder="1"/>
    <xf numFmtId="0" fontId="9" fillId="2" borderId="75" xfId="1" applyFont="1" applyFill="1" applyBorder="1"/>
    <xf numFmtId="0" fontId="20" fillId="2" borderId="42" xfId="0" applyFont="1" applyFill="1" applyBorder="1" applyAlignment="1" applyProtection="1">
      <alignment horizontal="center" vertical="center"/>
      <protection hidden="1"/>
    </xf>
    <xf numFmtId="0" fontId="20" fillId="2" borderId="39" xfId="0" applyFont="1" applyFill="1" applyBorder="1" applyAlignment="1" applyProtection="1">
      <alignment horizontal="center" vertical="center"/>
      <protection hidden="1"/>
    </xf>
    <xf numFmtId="0" fontId="19" fillId="2" borderId="52" xfId="0" applyFont="1" applyFill="1" applyBorder="1" applyAlignment="1" applyProtection="1">
      <alignment horizontal="center" vertical="center"/>
      <protection hidden="1"/>
    </xf>
    <xf numFmtId="0" fontId="19" fillId="2" borderId="53" xfId="0" applyFont="1" applyFill="1" applyBorder="1" applyAlignment="1" applyProtection="1">
      <alignment horizontal="center" vertical="center"/>
      <protection hidden="1"/>
    </xf>
    <xf numFmtId="0" fontId="20" fillId="2" borderId="41" xfId="0" applyFont="1" applyFill="1" applyBorder="1" applyAlignment="1" applyProtection="1">
      <alignment horizontal="center" vertical="center"/>
      <protection hidden="1"/>
    </xf>
    <xf numFmtId="0" fontId="20" fillId="2" borderId="38" xfId="0" applyFont="1" applyFill="1" applyBorder="1" applyAlignment="1" applyProtection="1">
      <alignment horizontal="center" vertical="center"/>
      <protection hidden="1"/>
    </xf>
    <xf numFmtId="0" fontId="5" fillId="2" borderId="26" xfId="0" applyFont="1" applyFill="1" applyBorder="1" applyAlignment="1" applyProtection="1">
      <alignment horizontal="center" vertical="center" wrapText="1"/>
    </xf>
    <xf numFmtId="0" fontId="5" fillId="2" borderId="21" xfId="0" applyFont="1" applyFill="1" applyBorder="1" applyAlignment="1" applyProtection="1">
      <alignment horizontal="center" vertical="center" wrapText="1"/>
    </xf>
    <xf numFmtId="0" fontId="14" fillId="2" borderId="28" xfId="0" applyFont="1" applyFill="1" applyBorder="1" applyAlignment="1" applyProtection="1">
      <alignment horizontal="center" vertical="center" wrapText="1"/>
      <protection locked="0"/>
    </xf>
    <xf numFmtId="0" fontId="14" fillId="2" borderId="14" xfId="0" applyFont="1" applyFill="1" applyBorder="1" applyAlignment="1" applyProtection="1">
      <alignment horizontal="center" vertical="center" wrapText="1"/>
      <protection locked="0"/>
    </xf>
    <xf numFmtId="0" fontId="9" fillId="2" borderId="28" xfId="0" applyFont="1" applyFill="1" applyBorder="1" applyAlignment="1" applyProtection="1">
      <alignment horizontal="center" vertical="center" wrapText="1"/>
    </xf>
    <xf numFmtId="0" fontId="9" fillId="2" borderId="14" xfId="0" applyFont="1" applyFill="1" applyBorder="1" applyAlignment="1" applyProtection="1">
      <alignment horizontal="center" vertical="center" wrapText="1"/>
    </xf>
    <xf numFmtId="0" fontId="5" fillId="2" borderId="44" xfId="0" applyFont="1" applyFill="1" applyBorder="1" applyAlignment="1" applyProtection="1">
      <alignment vertical="center" wrapText="1"/>
    </xf>
    <xf numFmtId="0" fontId="5" fillId="2" borderId="45" xfId="0" applyFont="1" applyFill="1" applyBorder="1" applyAlignment="1" applyProtection="1">
      <alignment vertical="center" wrapText="1"/>
    </xf>
    <xf numFmtId="0" fontId="5" fillId="2" borderId="46" xfId="0" applyFont="1" applyFill="1" applyBorder="1" applyAlignment="1" applyProtection="1">
      <alignment vertical="center" wrapText="1"/>
    </xf>
    <xf numFmtId="0" fontId="5" fillId="2" borderId="7" xfId="0" applyFont="1" applyFill="1" applyBorder="1" applyAlignment="1" applyProtection="1">
      <alignment horizontal="left" vertical="center" wrapText="1"/>
    </xf>
    <xf numFmtId="0" fontId="5" fillId="2" borderId="38" xfId="0" applyFont="1" applyFill="1" applyBorder="1" applyAlignment="1" applyProtection="1">
      <alignment horizontal="left" vertical="center" wrapText="1"/>
    </xf>
    <xf numFmtId="0" fontId="5" fillId="2" borderId="6" xfId="0" applyFont="1" applyFill="1" applyBorder="1" applyAlignment="1" applyProtection="1">
      <alignment horizontal="left" vertical="center" wrapText="1"/>
    </xf>
    <xf numFmtId="0" fontId="5" fillId="2" borderId="55" xfId="0" applyFont="1" applyFill="1" applyBorder="1" applyAlignment="1" applyProtection="1">
      <alignment horizontal="left" vertical="center" wrapText="1"/>
    </xf>
    <xf numFmtId="0" fontId="5" fillId="2" borderId="53" xfId="0" applyFont="1" applyFill="1" applyBorder="1" applyAlignment="1" applyProtection="1">
      <alignment horizontal="left" vertical="center" wrapText="1"/>
    </xf>
    <xf numFmtId="0" fontId="5" fillId="2" borderId="54" xfId="0" applyFont="1" applyFill="1" applyBorder="1" applyAlignment="1" applyProtection="1">
      <alignment horizontal="left" vertical="center" wrapText="1"/>
    </xf>
    <xf numFmtId="0" fontId="5" fillId="2" borderId="56" xfId="0" applyFont="1" applyFill="1" applyBorder="1" applyAlignment="1" applyProtection="1">
      <alignment horizontal="left" vertical="center" wrapText="1"/>
    </xf>
    <xf numFmtId="0" fontId="5" fillId="2" borderId="39" xfId="0" applyFont="1" applyFill="1" applyBorder="1" applyAlignment="1" applyProtection="1">
      <alignment horizontal="left" vertical="center" wrapText="1"/>
    </xf>
    <xf numFmtId="0" fontId="5" fillId="2" borderId="40" xfId="0" applyFont="1" applyFill="1" applyBorder="1" applyAlignment="1" applyProtection="1">
      <alignment horizontal="left" vertical="center" wrapText="1"/>
    </xf>
    <xf numFmtId="0" fontId="17" fillId="2" borderId="0" xfId="0" applyFont="1" applyFill="1" applyBorder="1" applyAlignment="1" applyProtection="1">
      <alignment horizontal="left" vertical="center" wrapText="1"/>
      <protection locked="0"/>
    </xf>
    <xf numFmtId="2" fontId="22" fillId="2" borderId="49" xfId="0" applyNumberFormat="1" applyFont="1" applyFill="1" applyBorder="1" applyAlignment="1" applyProtection="1">
      <alignment horizontal="center" vertical="center"/>
      <protection hidden="1"/>
    </xf>
    <xf numFmtId="0" fontId="22" fillId="2" borderId="64" xfId="0" applyFont="1" applyFill="1" applyBorder="1" applyAlignment="1" applyProtection="1">
      <alignment horizontal="center" vertical="center"/>
      <protection hidden="1"/>
    </xf>
    <xf numFmtId="0" fontId="22" fillId="2" borderId="22" xfId="0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vertical="center" wrapText="1"/>
    </xf>
    <xf numFmtId="0" fontId="5" fillId="2" borderId="7" xfId="0" applyFont="1" applyFill="1" applyBorder="1" applyAlignment="1" applyProtection="1">
      <alignment vertical="center" wrapText="1"/>
    </xf>
    <xf numFmtId="0" fontId="5" fillId="2" borderId="5" xfId="0" applyFont="1" applyFill="1" applyBorder="1" applyAlignment="1" applyProtection="1">
      <alignment vertical="center" wrapText="1"/>
    </xf>
    <xf numFmtId="0" fontId="5" fillId="2" borderId="28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 wrapText="1"/>
    </xf>
    <xf numFmtId="9" fontId="13" fillId="2" borderId="62" xfId="3" applyFont="1" applyFill="1" applyBorder="1" applyAlignment="1" applyProtection="1">
      <alignment horizontal="center" vertical="center" wrapText="1"/>
      <protection hidden="1"/>
    </xf>
    <xf numFmtId="9" fontId="13" fillId="2" borderId="15" xfId="3" applyFont="1" applyFill="1" applyBorder="1" applyAlignment="1" applyProtection="1">
      <alignment horizontal="center" vertical="center" wrapText="1"/>
      <protection hidden="1"/>
    </xf>
    <xf numFmtId="0" fontId="13" fillId="3" borderId="9" xfId="1" applyFont="1" applyFill="1" applyBorder="1" applyAlignment="1">
      <alignment horizontal="center" vertical="center"/>
    </xf>
    <xf numFmtId="0" fontId="13" fillId="3" borderId="10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Percent" xfId="3" builtinId="5"/>
  </cellStyles>
  <dxfs count="3">
    <dxf>
      <fill>
        <patternFill>
          <bgColor indexed="11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3CEFF"/>
      <color rgb="FF66CCFF"/>
      <color rgb="FF00CCFF"/>
      <color rgb="FFF2EFE6"/>
      <color rgb="FFFBFAF7"/>
      <color rgb="FFEFFBFF"/>
      <color rgb="FFD9F5FF"/>
      <color rgb="FF97E4FF"/>
      <color rgb="FF0DC0FF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Verifica qualità progetto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860026794563393"/>
          <c:y val="0.31412879492425649"/>
          <c:w val="0.54227435043105376"/>
          <c:h val="0.56255626511253021"/>
        </c:manualLayout>
      </c:layout>
      <c:radarChart>
        <c:radarStyle val="filled"/>
        <c:varyColors val="0"/>
        <c:ser>
          <c:idx val="0"/>
          <c:order val="0"/>
          <c:tx>
            <c:v>% conformità di qualità</c:v>
          </c:tx>
          <c:cat>
            <c:strRef>
              <c:f>'PQR Sommario'!$B$21:$B$30</c:f>
              <c:strCache>
                <c:ptCount val="10"/>
                <c:pt idx="0">
                  <c:v>Ambito</c:v>
                </c:pt>
                <c:pt idx="1">
                  <c:v>Tempi</c:v>
                </c:pt>
                <c:pt idx="2">
                  <c:v>Costi</c:v>
                </c:pt>
                <c:pt idx="3">
                  <c:v>Qualità</c:v>
                </c:pt>
                <c:pt idx="4">
                  <c:v>Rischio </c:v>
                </c:pt>
                <c:pt idx="5">
                  <c:v>Punti di attenzione e decisioni</c:v>
                </c:pt>
                <c:pt idx="6">
                  <c:v>Comunicazione</c:v>
                </c:pt>
                <c:pt idx="7">
                  <c:v>Organizzazione di progetto</c:v>
                </c:pt>
                <c:pt idx="8">
                  <c:v>Approvvigionamenti</c:v>
                </c:pt>
                <c:pt idx="9">
                  <c:v>Soddisfazione cliente</c:v>
                </c:pt>
              </c:strCache>
            </c:strRef>
          </c:cat>
          <c:val>
            <c:numRef>
              <c:f>'PQR Sommario'!$D$21:$D$30</c:f>
              <c:numCache>
                <c:formatCode>0%</c:formatCode>
                <c:ptCount val="10"/>
                <c:pt idx="0">
                  <c:v>0.6875</c:v>
                </c:pt>
                <c:pt idx="1">
                  <c:v>1</c:v>
                </c:pt>
                <c:pt idx="2">
                  <c:v>0.8928571428571429</c:v>
                </c:pt>
                <c:pt idx="3">
                  <c:v>0.83333333333333337</c:v>
                </c:pt>
                <c:pt idx="4">
                  <c:v>0.73913043478260865</c:v>
                </c:pt>
                <c:pt idx="5">
                  <c:v>0.4375</c:v>
                </c:pt>
                <c:pt idx="6">
                  <c:v>1</c:v>
                </c:pt>
                <c:pt idx="7">
                  <c:v>0.79166666666666663</c:v>
                </c:pt>
                <c:pt idx="8">
                  <c:v>0.8</c:v>
                </c:pt>
                <c:pt idx="9">
                  <c:v>0.41666666666666669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F6-4BC6-816C-A7F24ACCA0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524544"/>
        <c:axId val="96526336"/>
      </c:radarChart>
      <c:catAx>
        <c:axId val="96524544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1">
                <a:solidFill>
                  <a:schemeClr val="tx1">
                    <a:lumMod val="85000"/>
                    <a:lumOff val="15000"/>
                  </a:schemeClr>
                </a:solidFill>
              </a:defRPr>
            </a:pPr>
            <a:endParaRPr lang="en-US"/>
          </a:p>
        </c:txPr>
        <c:crossAx val="96526336"/>
        <c:crosses val="autoZero"/>
        <c:auto val="0"/>
        <c:lblAlgn val="ctr"/>
        <c:lblOffset val="100"/>
        <c:noMultiLvlLbl val="0"/>
      </c:catAx>
      <c:valAx>
        <c:axId val="96526336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1">
                    <a:lumMod val="85000"/>
                    <a:lumOff val="15000"/>
                  </a:schemeClr>
                </a:solidFill>
              </a:defRPr>
            </a:pPr>
            <a:endParaRPr lang="en-US"/>
          </a:p>
        </c:txPr>
        <c:crossAx val="96524544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legend>
      <c:legendPos val="r"/>
      <c:legendEntry>
        <c:idx val="0"/>
        <c:txPr>
          <a:bodyPr/>
          <a:lstStyle/>
          <a:p>
            <a:pPr>
              <a:defRPr b="1">
                <a:solidFill>
                  <a:schemeClr val="tx1">
                    <a:lumMod val="85000"/>
                    <a:lumOff val="15000"/>
                  </a:schemeClr>
                </a:solidFill>
              </a:defRPr>
            </a:pPr>
            <a:endParaRPr lang="en-US"/>
          </a:p>
        </c:txPr>
      </c:legendEntry>
      <c:layout>
        <c:manualLayout>
          <c:xMode val="edge"/>
          <c:yMode val="edge"/>
          <c:x val="0.82246798846538882"/>
          <c:y val="0.51691880050426764"/>
          <c:w val="0.16235174587996232"/>
          <c:h val="0.15769793539587079"/>
        </c:manualLayout>
      </c:layout>
      <c:overlay val="0"/>
      <c:txPr>
        <a:bodyPr/>
        <a:lstStyle/>
        <a:p>
          <a:pPr>
            <a:defRPr>
              <a:solidFill>
                <a:schemeClr val="tx1">
                  <a:lumMod val="85000"/>
                  <a:lumOff val="15000"/>
                </a:schemeClr>
              </a:solidFill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>
        <a:lumMod val="95000"/>
      </a:schemeClr>
    </a:solidFill>
    <a:ln>
      <a:noFill/>
    </a:ln>
    <a:effectLst/>
  </c:spPr>
  <c:printSettings>
    <c:headerFooter alignWithMargins="0"/>
    <c:pageMargins b="1" l="0.75000000000000022" r="0.750000000000000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 sz="1800"/>
              <a:t>Valutazione qualità</a:t>
            </a:r>
            <a:r>
              <a:rPr lang="en-GB" sz="1800" baseline="0"/>
              <a:t> progetto</a:t>
            </a:r>
            <a:endParaRPr lang="en-GB" sz="1800"/>
          </a:p>
        </c:rich>
      </c:tx>
      <c:layout>
        <c:manualLayout>
          <c:xMode val="edge"/>
          <c:yMode val="edge"/>
          <c:x val="0.28900691596059996"/>
          <c:y val="3.5856533052158975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 w="3175">
          <a:solidFill>
            <a:srgbClr val="808080"/>
          </a:solidFill>
          <a:prstDash val="solid"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0.11470235422093152"/>
          <c:y val="0.2565629836227275"/>
          <c:w val="0.84600820334720517"/>
          <c:h val="0.39761568680804743"/>
        </c:manualLayout>
      </c:layout>
      <c:bar3DChart>
        <c:barDir val="col"/>
        <c:grouping val="clustered"/>
        <c:varyColors val="0"/>
        <c:ser>
          <c:idx val="0"/>
          <c:order val="0"/>
          <c:tx>
            <c:v>% conformità di qualità</c:v>
          </c:tx>
          <c:spPr>
            <a:gradFill rotWithShape="0">
              <a:gsLst>
                <a:gs pos="0">
                  <a:srgbClr val="3A7CCB"/>
                </a:gs>
                <a:gs pos="20000">
                  <a:srgbClr val="3C7BC7"/>
                </a:gs>
                <a:gs pos="100000">
                  <a:srgbClr val="2C5D98"/>
                </a:gs>
              </a:gsLst>
              <a:lin ang="5400000"/>
            </a:gra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'PQR Sommario'!$B$21:$B$30</c:f>
              <c:strCache>
                <c:ptCount val="10"/>
                <c:pt idx="0">
                  <c:v>Ambito</c:v>
                </c:pt>
                <c:pt idx="1">
                  <c:v>Tempi</c:v>
                </c:pt>
                <c:pt idx="2">
                  <c:v>Costi</c:v>
                </c:pt>
                <c:pt idx="3">
                  <c:v>Qualità</c:v>
                </c:pt>
                <c:pt idx="4">
                  <c:v>Rischio </c:v>
                </c:pt>
                <c:pt idx="5">
                  <c:v>Punti di attenzione e decisioni</c:v>
                </c:pt>
                <c:pt idx="6">
                  <c:v>Comunicazione</c:v>
                </c:pt>
                <c:pt idx="7">
                  <c:v>Organizzazione di progetto</c:v>
                </c:pt>
                <c:pt idx="8">
                  <c:v>Approvvigionamenti</c:v>
                </c:pt>
                <c:pt idx="9">
                  <c:v>Soddisfazione cliente</c:v>
                </c:pt>
              </c:strCache>
            </c:strRef>
          </c:cat>
          <c:val>
            <c:numRef>
              <c:f>'PQR Sommario'!$D$21:$D$30</c:f>
              <c:numCache>
                <c:formatCode>0%</c:formatCode>
                <c:ptCount val="10"/>
                <c:pt idx="0">
                  <c:v>0.6875</c:v>
                </c:pt>
                <c:pt idx="1">
                  <c:v>1</c:v>
                </c:pt>
                <c:pt idx="2">
                  <c:v>0.8928571428571429</c:v>
                </c:pt>
                <c:pt idx="3">
                  <c:v>0.83333333333333337</c:v>
                </c:pt>
                <c:pt idx="4">
                  <c:v>0.73913043478260865</c:v>
                </c:pt>
                <c:pt idx="5">
                  <c:v>0.4375</c:v>
                </c:pt>
                <c:pt idx="6">
                  <c:v>1</c:v>
                </c:pt>
                <c:pt idx="7">
                  <c:v>0.79166666666666663</c:v>
                </c:pt>
                <c:pt idx="8">
                  <c:v>0.8</c:v>
                </c:pt>
                <c:pt idx="9">
                  <c:v>0.41666666666666669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60-4975-9592-C3CD432600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5629952"/>
        <c:axId val="105775104"/>
        <c:axId val="0"/>
      </c:bar3DChart>
      <c:catAx>
        <c:axId val="105629952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-2700000" vert="horz"/>
          <a:lstStyle/>
          <a:p>
            <a:pPr>
              <a:defRPr sz="900" b="1" i="1" u="none" strike="noStrike" baseline="0">
                <a:solidFill>
                  <a:schemeClr val="tx1">
                    <a:lumMod val="85000"/>
                    <a:lumOff val="15000"/>
                  </a:schemeClr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75104"/>
        <c:crosses val="autoZero"/>
        <c:auto val="1"/>
        <c:lblAlgn val="ctr"/>
        <c:lblOffset val="100"/>
        <c:noMultiLvlLbl val="0"/>
      </c:catAx>
      <c:valAx>
        <c:axId val="10577510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056299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967741210426954"/>
          <c:y val="0.92274574390003761"/>
          <c:w val="0.62864405257327627"/>
          <c:h val="7.492795389048991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chemeClr val="bg1">
        <a:lumMod val="95000"/>
      </a:schemeClr>
    </a:solidFill>
    <a:ln w="3175">
      <a:noFill/>
      <a:prstDash val="solid"/>
    </a:ln>
  </c:spPr>
  <c:printSettings>
    <c:headerFooter alignWithMargins="0"/>
    <c:pageMargins b="1" l="0.75000000000000022" r="0.75000000000000022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457200</xdr:colOff>
      <xdr:row>2</xdr:row>
      <xdr:rowOff>247650</xdr:rowOff>
    </xdr:from>
    <xdr:to>
      <xdr:col>13</xdr:col>
      <xdr:colOff>190500</xdr:colOff>
      <xdr:row>23</xdr:row>
      <xdr:rowOff>114300</xdr:rowOff>
    </xdr:to>
    <xdr:graphicFrame macro="">
      <xdr:nvGraphicFramePr>
        <xdr:cNvPr id="1139" name="Chart 18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457200</xdr:colOff>
      <xdr:row>26</xdr:row>
      <xdr:rowOff>114300</xdr:rowOff>
    </xdr:from>
    <xdr:to>
      <xdr:col>13</xdr:col>
      <xdr:colOff>180975</xdr:colOff>
      <xdr:row>42</xdr:row>
      <xdr:rowOff>9525</xdr:rowOff>
    </xdr:to>
    <xdr:graphicFrame macro="">
      <xdr:nvGraphicFramePr>
        <xdr:cNvPr id="1140" name="Chart 1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2:M68"/>
  <sheetViews>
    <sheetView tabSelected="1" view="pageLayout" zoomScale="50" zoomScaleNormal="100" zoomScalePageLayoutView="50" workbookViewId="0">
      <selection activeCell="B2" sqref="B2:M2"/>
    </sheetView>
  </sheetViews>
  <sheetFormatPr defaultColWidth="9.21875" defaultRowHeight="13.8" x14ac:dyDescent="0.3"/>
  <cols>
    <col min="1" max="1" width="6.44140625" style="15" customWidth="1"/>
    <col min="2" max="2" width="35.44140625" style="15" customWidth="1"/>
    <col min="3" max="3" width="27.44140625" style="15" customWidth="1"/>
    <col min="4" max="4" width="10.77734375" style="15" customWidth="1"/>
    <col min="5" max="5" width="12.21875" style="15" bestFit="1" customWidth="1"/>
    <col min="6" max="6" width="9.21875" style="15" customWidth="1"/>
    <col min="7" max="7" width="7.44140625" style="15" customWidth="1"/>
    <col min="8" max="9" width="12.44140625" style="15" customWidth="1"/>
    <col min="10" max="10" width="10.44140625" style="15" customWidth="1"/>
    <col min="11" max="16384" width="9.21875" style="15"/>
  </cols>
  <sheetData>
    <row r="2" spans="1:13" ht="57" customHeight="1" thickBot="1" x14ac:dyDescent="0.35">
      <c r="B2" s="174" t="s">
        <v>189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</row>
    <row r="3" spans="1:13" ht="18.600000000000001" thickBot="1" x14ac:dyDescent="0.35">
      <c r="B3" s="185" t="s">
        <v>25</v>
      </c>
      <c r="C3" s="186"/>
      <c r="D3" s="186"/>
      <c r="E3" s="187"/>
      <c r="F3" s="16"/>
      <c r="G3" s="16"/>
    </row>
    <row r="4" spans="1:13" ht="18" x14ac:dyDescent="0.35">
      <c r="A4" s="17"/>
      <c r="B4" s="30"/>
      <c r="C4" s="156"/>
      <c r="D4" s="156"/>
      <c r="E4" s="157"/>
    </row>
    <row r="5" spans="1:13" ht="25.5" customHeight="1" x14ac:dyDescent="0.3">
      <c r="B5" s="31" t="s">
        <v>190</v>
      </c>
      <c r="C5" s="158" t="s">
        <v>191</v>
      </c>
      <c r="D5" s="158"/>
      <c r="E5" s="159"/>
    </row>
    <row r="6" spans="1:13" ht="13.5" customHeight="1" x14ac:dyDescent="0.3">
      <c r="B6" s="31" t="s">
        <v>26</v>
      </c>
      <c r="C6" s="158" t="s">
        <v>27</v>
      </c>
      <c r="D6" s="158"/>
      <c r="E6" s="159"/>
    </row>
    <row r="7" spans="1:13" ht="13.5" customHeight="1" x14ac:dyDescent="0.3">
      <c r="B7" s="31"/>
      <c r="C7" s="160"/>
      <c r="D7" s="160"/>
      <c r="E7" s="161"/>
    </row>
    <row r="8" spans="1:13" ht="15.75" customHeight="1" x14ac:dyDescent="0.3">
      <c r="B8" s="31" t="s">
        <v>192</v>
      </c>
      <c r="C8" s="158" t="s">
        <v>28</v>
      </c>
      <c r="D8" s="158"/>
      <c r="E8" s="159"/>
    </row>
    <row r="9" spans="1:13" ht="13.5" customHeight="1" x14ac:dyDescent="0.3">
      <c r="B9" s="31" t="s">
        <v>31</v>
      </c>
      <c r="C9" s="158" t="s">
        <v>29</v>
      </c>
      <c r="D9" s="158"/>
      <c r="E9" s="159"/>
    </row>
    <row r="10" spans="1:13" ht="13.5" customHeight="1" x14ac:dyDescent="0.3">
      <c r="B10" s="32"/>
      <c r="C10" s="181"/>
      <c r="D10" s="181"/>
      <c r="E10" s="182"/>
    </row>
    <row r="11" spans="1:13" ht="13.5" customHeight="1" x14ac:dyDescent="0.3">
      <c r="B11" s="31" t="s">
        <v>30</v>
      </c>
      <c r="C11" s="158" t="s">
        <v>32</v>
      </c>
      <c r="D11" s="158"/>
      <c r="E11" s="159"/>
    </row>
    <row r="12" spans="1:13" ht="13.5" customHeight="1" x14ac:dyDescent="0.3">
      <c r="B12" s="31" t="s">
        <v>193</v>
      </c>
      <c r="C12" s="158" t="s">
        <v>194</v>
      </c>
      <c r="D12" s="158"/>
      <c r="E12" s="159"/>
    </row>
    <row r="13" spans="1:13" ht="25.5" customHeight="1" x14ac:dyDescent="0.3">
      <c r="B13" s="31" t="s">
        <v>33</v>
      </c>
      <c r="C13" s="158" t="s">
        <v>34</v>
      </c>
      <c r="D13" s="158"/>
      <c r="E13" s="159"/>
      <c r="H13" s="18"/>
    </row>
    <row r="14" spans="1:13" ht="13.5" customHeight="1" x14ac:dyDescent="0.3">
      <c r="B14" s="33"/>
      <c r="C14" s="181"/>
      <c r="D14" s="181"/>
      <c r="E14" s="182"/>
    </row>
    <row r="15" spans="1:13" ht="13.5" customHeight="1" x14ac:dyDescent="0.3">
      <c r="B15" s="31" t="s">
        <v>35</v>
      </c>
      <c r="C15" s="158" t="s">
        <v>36</v>
      </c>
      <c r="D15" s="158"/>
      <c r="E15" s="159"/>
    </row>
    <row r="16" spans="1:13" ht="13.5" customHeight="1" x14ac:dyDescent="0.3">
      <c r="B16" s="33"/>
      <c r="C16" s="160"/>
      <c r="D16" s="160"/>
      <c r="E16" s="161"/>
    </row>
    <row r="17" spans="1:8" ht="27.75" customHeight="1" x14ac:dyDescent="0.3">
      <c r="B17" s="34" t="s">
        <v>53</v>
      </c>
      <c r="C17" s="183">
        <f>(SUM(D21:D30))/(COUNTIF(E21:E30, "Sì"))</f>
        <v>0.75986542443064187</v>
      </c>
      <c r="D17" s="183"/>
      <c r="E17" s="184"/>
    </row>
    <row r="18" spans="1:8" ht="31.8" thickBot="1" x14ac:dyDescent="0.35">
      <c r="A18" s="19"/>
      <c r="B18" s="98" t="s">
        <v>37</v>
      </c>
      <c r="C18" s="175">
        <f>C17</f>
        <v>0.75986542443064187</v>
      </c>
      <c r="D18" s="176"/>
      <c r="E18" s="177"/>
    </row>
    <row r="19" spans="1:8" ht="16.5" customHeight="1" thickBot="1" x14ac:dyDescent="0.35">
      <c r="A19" s="20"/>
      <c r="B19" s="21"/>
      <c r="C19" s="21"/>
      <c r="D19" s="21"/>
      <c r="E19" s="21"/>
    </row>
    <row r="20" spans="1:8" ht="18.600000000000001" thickBot="1" x14ac:dyDescent="0.35">
      <c r="B20" s="54" t="s">
        <v>21</v>
      </c>
      <c r="C20" s="103" t="s">
        <v>38</v>
      </c>
      <c r="D20" s="103" t="s">
        <v>39</v>
      </c>
      <c r="E20" s="104" t="s">
        <v>40</v>
      </c>
      <c r="F20" s="22" t="s">
        <v>0</v>
      </c>
    </row>
    <row r="21" spans="1:8" ht="23.25" customHeight="1" x14ac:dyDescent="0.3">
      <c r="B21" s="139" t="s">
        <v>41</v>
      </c>
      <c r="C21" s="133">
        <f>Ambito!E1</f>
        <v>0.6875</v>
      </c>
      <c r="D21" s="141">
        <f>IF(E21="Sì",Ambito!D1,"-")</f>
        <v>0.6875</v>
      </c>
      <c r="E21" s="105" t="s">
        <v>201</v>
      </c>
      <c r="F21" s="22"/>
      <c r="H21" s="23"/>
    </row>
    <row r="22" spans="1:8" ht="19.5" customHeight="1" x14ac:dyDescent="0.3">
      <c r="B22" s="32" t="s">
        <v>42</v>
      </c>
      <c r="C22" s="134">
        <f>Tempi!E1</f>
        <v>1</v>
      </c>
      <c r="D22" s="142">
        <f>IF(E22="Sì", Tempi!D1, "-")</f>
        <v>1</v>
      </c>
      <c r="E22" s="106" t="s">
        <v>201</v>
      </c>
      <c r="F22" s="22"/>
    </row>
    <row r="23" spans="1:8" ht="20.25" customHeight="1" x14ac:dyDescent="0.3">
      <c r="B23" s="32" t="s">
        <v>43</v>
      </c>
      <c r="C23" s="134">
        <f>Costi!E1</f>
        <v>0.8928571428571429</v>
      </c>
      <c r="D23" s="142">
        <f>IF(E23="Sì", Costi!D1, "-")</f>
        <v>0.8928571428571429</v>
      </c>
      <c r="E23" s="106" t="s">
        <v>201</v>
      </c>
      <c r="F23" s="22"/>
    </row>
    <row r="24" spans="1:8" ht="20.25" customHeight="1" x14ac:dyDescent="0.3">
      <c r="B24" s="32" t="s">
        <v>44</v>
      </c>
      <c r="C24" s="134">
        <f>Qualità!E1</f>
        <v>0.83333333333333337</v>
      </c>
      <c r="D24" s="142">
        <f>IF(E24="Sì",Qualità!D1, "-")</f>
        <v>0.83333333333333337</v>
      </c>
      <c r="E24" s="106" t="s">
        <v>201</v>
      </c>
      <c r="F24" s="22"/>
    </row>
    <row r="25" spans="1:8" ht="20.25" customHeight="1" x14ac:dyDescent="0.3">
      <c r="B25" s="32" t="s">
        <v>195</v>
      </c>
      <c r="C25" s="134">
        <f>Rischi!E1</f>
        <v>0.73913043478260865</v>
      </c>
      <c r="D25" s="142">
        <f>IF(E25="Sì", Rischi!D1,"-")</f>
        <v>0.73913043478260865</v>
      </c>
      <c r="E25" s="106" t="s">
        <v>201</v>
      </c>
      <c r="F25" s="22"/>
    </row>
    <row r="26" spans="1:8" ht="21" customHeight="1" x14ac:dyDescent="0.3">
      <c r="B26" s="32" t="s">
        <v>196</v>
      </c>
      <c r="C26" s="134">
        <f>'PDA &amp; Decisioni'!E1</f>
        <v>0.4375</v>
      </c>
      <c r="D26" s="142">
        <f>IF(E26="Sì",'PDA &amp; Decisioni'!D1, "-")</f>
        <v>0.4375</v>
      </c>
      <c r="E26" s="106" t="s">
        <v>201</v>
      </c>
      <c r="F26" s="22"/>
    </row>
    <row r="27" spans="1:8" ht="22.5" customHeight="1" x14ac:dyDescent="0.3">
      <c r="B27" s="32" t="s">
        <v>45</v>
      </c>
      <c r="C27" s="134">
        <f>Comunicazione!E1</f>
        <v>1</v>
      </c>
      <c r="D27" s="142">
        <f>IF(E27="Sì",Comunicazione!D1, "-")</f>
        <v>1</v>
      </c>
      <c r="E27" s="106" t="s">
        <v>201</v>
      </c>
      <c r="F27" s="22"/>
    </row>
    <row r="28" spans="1:8" ht="22.5" customHeight="1" x14ac:dyDescent="0.3">
      <c r="B28" s="32" t="s">
        <v>46</v>
      </c>
      <c r="C28" s="134">
        <f>'Organizzazione progetto'!E1</f>
        <v>0.79166666666666663</v>
      </c>
      <c r="D28" s="142">
        <f>IF(E28="Sì",'Organizzazione progetto'!D1, "-")</f>
        <v>0.79166666666666663</v>
      </c>
      <c r="E28" s="106" t="s">
        <v>201</v>
      </c>
      <c r="F28" s="22"/>
    </row>
    <row r="29" spans="1:8" ht="19.5" customHeight="1" x14ac:dyDescent="0.3">
      <c r="B29" s="32" t="s">
        <v>182</v>
      </c>
      <c r="C29" s="134">
        <f>Approvvigionamenti!E1</f>
        <v>0.8</v>
      </c>
      <c r="D29" s="142">
        <f>IF(E29="Sì",Approvvigionamenti!D1,"-")</f>
        <v>0.8</v>
      </c>
      <c r="E29" s="106" t="s">
        <v>201</v>
      </c>
      <c r="F29" s="22"/>
    </row>
    <row r="30" spans="1:8" ht="20.25" customHeight="1" thickBot="1" x14ac:dyDescent="0.35">
      <c r="B30" s="140" t="s">
        <v>47</v>
      </c>
      <c r="C30" s="135">
        <f>'Soddisfazione cliente'!E1</f>
        <v>0.41666666666666669</v>
      </c>
      <c r="D30" s="143">
        <f>IF(E30="Sì",'Soddisfazione cliente'!D1, "-")</f>
        <v>0.41666666666666669</v>
      </c>
      <c r="E30" s="107" t="s">
        <v>201</v>
      </c>
      <c r="F30" s="22"/>
    </row>
    <row r="31" spans="1:8" ht="13.5" customHeight="1" thickBot="1" x14ac:dyDescent="0.35">
      <c r="A31" s="21"/>
      <c r="B31" s="21"/>
      <c r="C31" s="21"/>
      <c r="D31" s="21"/>
      <c r="E31" s="21"/>
    </row>
    <row r="32" spans="1:8" ht="19.5" customHeight="1" thickBot="1" x14ac:dyDescent="0.35">
      <c r="A32" s="54" t="s">
        <v>48</v>
      </c>
      <c r="B32" s="55"/>
      <c r="C32" s="55"/>
      <c r="D32" s="55"/>
      <c r="E32" s="56"/>
    </row>
    <row r="33" spans="1:5" ht="13.5" customHeight="1" x14ac:dyDescent="0.3">
      <c r="A33" s="43">
        <v>0</v>
      </c>
      <c r="B33" s="178" t="s">
        <v>197</v>
      </c>
      <c r="C33" s="178"/>
      <c r="D33" s="179"/>
      <c r="E33" s="180"/>
    </row>
    <row r="34" spans="1:5" ht="25.5" customHeight="1" x14ac:dyDescent="0.3">
      <c r="A34" s="43">
        <v>5</v>
      </c>
      <c r="B34" s="178" t="s">
        <v>49</v>
      </c>
      <c r="C34" s="178"/>
      <c r="D34" s="179"/>
      <c r="E34" s="180"/>
    </row>
    <row r="35" spans="1:5" ht="24.75" customHeight="1" x14ac:dyDescent="0.3">
      <c r="A35" s="44">
        <v>10</v>
      </c>
      <c r="B35" s="162" t="s">
        <v>198</v>
      </c>
      <c r="C35" s="162"/>
      <c r="D35" s="163"/>
      <c r="E35" s="164"/>
    </row>
    <row r="36" spans="1:5" ht="39.75" customHeight="1" x14ac:dyDescent="0.3">
      <c r="A36" s="44" t="s">
        <v>51</v>
      </c>
      <c r="B36" s="165" t="s">
        <v>50</v>
      </c>
      <c r="C36" s="166"/>
      <c r="D36" s="166"/>
      <c r="E36" s="167"/>
    </row>
    <row r="37" spans="1:5" ht="13.5" customHeight="1" thickBot="1" x14ac:dyDescent="0.35">
      <c r="A37" s="45" t="s">
        <v>24</v>
      </c>
      <c r="B37" s="46" t="s">
        <v>52</v>
      </c>
      <c r="C37" s="46"/>
      <c r="D37" s="46"/>
      <c r="E37" s="47"/>
    </row>
    <row r="38" spans="1:5" ht="13.5" customHeight="1" thickBot="1" x14ac:dyDescent="0.35"/>
    <row r="39" spans="1:5" ht="20.25" customHeight="1" thickBot="1" x14ac:dyDescent="0.35">
      <c r="A39" s="54" t="s">
        <v>296</v>
      </c>
      <c r="B39" s="57"/>
      <c r="C39" s="58"/>
      <c r="D39" s="58"/>
      <c r="E39" s="59"/>
    </row>
    <row r="40" spans="1:5" ht="30.75" customHeight="1" x14ac:dyDescent="0.3">
      <c r="A40" s="152">
        <v>0</v>
      </c>
      <c r="B40" s="153"/>
      <c r="C40" s="168" t="s">
        <v>54</v>
      </c>
      <c r="D40" s="169"/>
      <c r="E40" s="170"/>
    </row>
    <row r="41" spans="1:5" ht="27" customHeight="1" x14ac:dyDescent="0.3">
      <c r="A41" s="154">
        <v>0.7</v>
      </c>
      <c r="B41" s="155"/>
      <c r="C41" s="165" t="s">
        <v>55</v>
      </c>
      <c r="D41" s="166"/>
      <c r="E41" s="167"/>
    </row>
    <row r="42" spans="1:5" ht="29.25" customHeight="1" thickBot="1" x14ac:dyDescent="0.35">
      <c r="A42" s="150">
        <v>0.9</v>
      </c>
      <c r="B42" s="151"/>
      <c r="C42" s="171" t="s">
        <v>56</v>
      </c>
      <c r="D42" s="172"/>
      <c r="E42" s="173"/>
    </row>
    <row r="43" spans="1:5" ht="13.5" customHeight="1" x14ac:dyDescent="0.3"/>
    <row r="44" spans="1:5" ht="13.5" customHeight="1" x14ac:dyDescent="0.3"/>
    <row r="45" spans="1:5" ht="13.5" customHeight="1" x14ac:dyDescent="0.3"/>
    <row r="46" spans="1:5" ht="13.5" customHeight="1" x14ac:dyDescent="0.3"/>
    <row r="47" spans="1:5" ht="13.5" customHeight="1" x14ac:dyDescent="0.3"/>
    <row r="48" spans="1:5" ht="13.5" customHeight="1" x14ac:dyDescent="0.3"/>
    <row r="49" ht="13.5" customHeight="1" x14ac:dyDescent="0.3"/>
    <row r="50" ht="13.5" customHeight="1" x14ac:dyDescent="0.3"/>
    <row r="51" ht="13.5" customHeight="1" x14ac:dyDescent="0.3"/>
    <row r="52" ht="13.5" customHeight="1" x14ac:dyDescent="0.3"/>
    <row r="53" ht="13.5" customHeight="1" x14ac:dyDescent="0.3"/>
    <row r="54" ht="13.5" customHeight="1" x14ac:dyDescent="0.3"/>
    <row r="55" ht="13.5" customHeight="1" x14ac:dyDescent="0.3"/>
    <row r="56" ht="13.5" customHeight="1" x14ac:dyDescent="0.3"/>
    <row r="57" ht="13.5" customHeight="1" x14ac:dyDescent="0.3"/>
    <row r="67" spans="2:2" x14ac:dyDescent="0.3">
      <c r="B67" s="15" t="s">
        <v>1</v>
      </c>
    </row>
    <row r="68" spans="2:2" x14ac:dyDescent="0.3">
      <c r="B68" s="15" t="s">
        <v>22</v>
      </c>
    </row>
  </sheetData>
  <mergeCells count="27">
    <mergeCell ref="B2:M2"/>
    <mergeCell ref="C18:E18"/>
    <mergeCell ref="B33:E33"/>
    <mergeCell ref="B34:E34"/>
    <mergeCell ref="C13:E13"/>
    <mergeCell ref="C14:E14"/>
    <mergeCell ref="C15:E15"/>
    <mergeCell ref="C16:E16"/>
    <mergeCell ref="C17:E17"/>
    <mergeCell ref="C8:E8"/>
    <mergeCell ref="C9:E9"/>
    <mergeCell ref="C10:E10"/>
    <mergeCell ref="C11:E11"/>
    <mergeCell ref="C12:E12"/>
    <mergeCell ref="B3:E3"/>
    <mergeCell ref="A42:B42"/>
    <mergeCell ref="A40:B40"/>
    <mergeCell ref="A41:B41"/>
    <mergeCell ref="C4:E4"/>
    <mergeCell ref="C5:E5"/>
    <mergeCell ref="C6:E6"/>
    <mergeCell ref="C7:E7"/>
    <mergeCell ref="B35:E35"/>
    <mergeCell ref="B36:E36"/>
    <mergeCell ref="C40:E40"/>
    <mergeCell ref="C41:E41"/>
    <mergeCell ref="C42:E42"/>
  </mergeCells>
  <phoneticPr fontId="0" type="noConversion"/>
  <conditionalFormatting sqref="C18">
    <cfRule type="cellIs" dxfId="2" priority="8" stopIfTrue="1" operator="equal">
      <formula>"Yellow"</formula>
    </cfRule>
    <cfRule type="cellIs" dxfId="1" priority="9" stopIfTrue="1" operator="equal">
      <formula>"Red"</formula>
    </cfRule>
    <cfRule type="cellIs" dxfId="0" priority="10" stopIfTrue="1" operator="equal">
      <formula>"Green"</formula>
    </cfRule>
  </conditionalFormatting>
  <conditionalFormatting sqref="A40">
    <cfRule type="iconSet" priority="5">
      <iconSet iconSet="3TrafficLights2" showValue="0" reverse="1">
        <cfvo type="percent" val="0"/>
        <cfvo type="formula" val="$A$41"/>
        <cfvo type="formula" val="$A$40"/>
      </iconSet>
    </cfRule>
  </conditionalFormatting>
  <conditionalFormatting sqref="A40:A42">
    <cfRule type="iconSet" priority="4">
      <iconSet iconSet="3TrafficLights2" showValue="0">
        <cfvo type="percent" val="0"/>
        <cfvo type="num" val="0.5" gte="0"/>
        <cfvo type="num" val="0.8" gte="0"/>
      </iconSet>
    </cfRule>
  </conditionalFormatting>
  <conditionalFormatting sqref="C21">
    <cfRule type="iconSet" priority="3">
      <iconSet iconSet="3TrafficLights2" showValue="0">
        <cfvo type="percent" val="0"/>
        <cfvo type="num" val="0.5"/>
        <cfvo type="num" val="0.8"/>
      </iconSet>
    </cfRule>
  </conditionalFormatting>
  <conditionalFormatting sqref="C22:C30">
    <cfRule type="iconSet" priority="2">
      <iconSet iconSet="3TrafficLights2" showValue="0">
        <cfvo type="percent" val="0"/>
        <cfvo type="num" val="0.5"/>
        <cfvo type="num" val="0.8"/>
      </iconSet>
    </cfRule>
  </conditionalFormatting>
  <conditionalFormatting sqref="C18:E18">
    <cfRule type="iconSet" priority="1">
      <iconSet iconSet="3TrafficLights2" showValue="0">
        <cfvo type="percent" val="0"/>
        <cfvo type="num" val="0.5" gte="0"/>
        <cfvo type="num" val="0.8" gte="0"/>
      </iconSet>
    </cfRule>
  </conditionalFormatting>
  <pageMargins left="0.74803149606299213" right="0.74803149606299213" top="0.98425196850393704" bottom="0.98425196850393704" header="0.51181102362204722" footer="0.51181102362204722"/>
  <pageSetup paperSize="9" scale="37" orientation="landscape" r:id="rId1"/>
  <headerFooter alignWithMargins="0">
    <oddHeader>&amp;L&amp;G  &amp;"-,Normale"&amp;8&amp;K00-025PM² Logs V.3.0.1&amp;K00-003          &amp;C&amp;"-,Grassetto"&amp;16Checklist di verifica di qualità 
&amp;K09-030 &lt;NomeProgetto&gt;&amp;R&amp;G</oddHeader>
    <oddFooter>&amp;RPage &amp;P of &amp;N</oddFoot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AI39"/>
  <sheetViews>
    <sheetView view="pageLayout" topLeftCell="A7" zoomScale="70" zoomScaleNormal="100" zoomScalePageLayoutView="70" workbookViewId="0">
      <selection activeCell="G7" sqref="G7"/>
    </sheetView>
  </sheetViews>
  <sheetFormatPr defaultColWidth="9.21875" defaultRowHeight="15.6" x14ac:dyDescent="0.3"/>
  <cols>
    <col min="1" max="1" width="8.44140625" style="4" customWidth="1"/>
    <col min="2" max="2" width="77" style="4" customWidth="1"/>
    <col min="3" max="3" width="15.77734375" style="4" customWidth="1"/>
    <col min="4" max="4" width="9.21875" style="5" customWidth="1"/>
    <col min="5" max="5" width="44" style="4" customWidth="1"/>
    <col min="6" max="9" width="9.21875" style="4"/>
    <col min="10" max="10" width="9.21875" style="4" hidden="1" customWidth="1"/>
    <col min="11" max="11" width="2.33203125" style="4" hidden="1" customWidth="1"/>
    <col min="12" max="16384" width="9.21875" style="4"/>
  </cols>
  <sheetData>
    <row r="1" spans="1:35" ht="44.25" customHeight="1" thickBot="1" x14ac:dyDescent="0.35">
      <c r="A1" s="54" t="s">
        <v>171</v>
      </c>
      <c r="B1" s="55"/>
      <c r="C1" s="76" t="s">
        <v>61</v>
      </c>
      <c r="D1" s="75">
        <f>D18/(120-C18*10)</f>
        <v>0.79166666666666663</v>
      </c>
      <c r="E1" s="77">
        <f>D1</f>
        <v>0.79166666666666663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ht="30" customHeight="1" thickBot="1" x14ac:dyDescent="0.35">
      <c r="A2" s="66"/>
      <c r="B2" s="67"/>
      <c r="C2" s="68" t="s">
        <v>74</v>
      </c>
      <c r="D2" s="69" t="s">
        <v>39</v>
      </c>
      <c r="E2" s="70" t="s">
        <v>75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ht="16.2" thickBot="1" x14ac:dyDescent="0.35">
      <c r="A3" s="63"/>
      <c r="B3" s="78" t="s">
        <v>172</v>
      </c>
      <c r="C3" s="64"/>
      <c r="D3" s="64"/>
      <c r="E3" s="65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x14ac:dyDescent="0.3">
      <c r="A4" s="14">
        <v>1</v>
      </c>
      <c r="B4" s="82" t="s">
        <v>173</v>
      </c>
      <c r="C4" s="80" t="s">
        <v>201</v>
      </c>
      <c r="D4" s="108">
        <f>IF(C4="Sì",10,IF(C4="Sì, parzialmente",5,IF(C4="No",0,"-")))</f>
        <v>10</v>
      </c>
      <c r="E4" s="83" t="s">
        <v>297</v>
      </c>
      <c r="F4" s="6"/>
      <c r="G4" s="6"/>
      <c r="H4" s="6"/>
      <c r="I4" s="6"/>
      <c r="J4" s="6"/>
      <c r="K4" s="15" t="s">
        <v>201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</row>
    <row r="5" spans="1:35" x14ac:dyDescent="0.3">
      <c r="A5" s="11">
        <v>2</v>
      </c>
      <c r="B5" s="84" t="s">
        <v>174</v>
      </c>
      <c r="C5" s="80" t="s">
        <v>202</v>
      </c>
      <c r="D5" s="108">
        <f t="shared" ref="D5:D16" si="0">IF(C5="Sì",10,IF(C5="Sì, parzialmente",5,IF(C5="No",0,"-")))</f>
        <v>5</v>
      </c>
      <c r="E5" s="85"/>
      <c r="F5" s="6"/>
      <c r="G5" s="6"/>
      <c r="H5" s="6"/>
      <c r="I5" s="6"/>
      <c r="J5" s="6"/>
      <c r="K5" s="15" t="s">
        <v>202</v>
      </c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x14ac:dyDescent="0.3">
      <c r="A6" s="11">
        <v>3</v>
      </c>
      <c r="B6" s="84" t="s">
        <v>279</v>
      </c>
      <c r="C6" s="80" t="s">
        <v>202</v>
      </c>
      <c r="D6" s="108">
        <f t="shared" si="0"/>
        <v>5</v>
      </c>
      <c r="E6" s="85"/>
      <c r="F6" s="6"/>
      <c r="G6" s="6"/>
      <c r="H6" s="6"/>
      <c r="I6" s="6"/>
      <c r="J6" s="6"/>
      <c r="K6" s="15" t="s">
        <v>22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x14ac:dyDescent="0.3">
      <c r="A7" s="11">
        <v>4</v>
      </c>
      <c r="B7" s="84" t="s">
        <v>175</v>
      </c>
      <c r="C7" s="80" t="s">
        <v>202</v>
      </c>
      <c r="D7" s="108">
        <f t="shared" si="0"/>
        <v>5</v>
      </c>
      <c r="E7" s="85"/>
      <c r="F7" s="6"/>
      <c r="G7" s="6"/>
      <c r="H7" s="6"/>
      <c r="I7" s="6"/>
      <c r="J7" s="6"/>
      <c r="K7" s="15" t="s">
        <v>24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ht="27.6" customHeight="1" x14ac:dyDescent="0.3">
      <c r="A8" s="11">
        <v>5</v>
      </c>
      <c r="B8" s="84" t="s">
        <v>280</v>
      </c>
      <c r="C8" s="80" t="s">
        <v>22</v>
      </c>
      <c r="D8" s="108">
        <f t="shared" si="0"/>
        <v>0</v>
      </c>
      <c r="E8" s="85" t="s">
        <v>0</v>
      </c>
      <c r="F8" s="6"/>
      <c r="G8" s="6"/>
      <c r="H8" s="6"/>
      <c r="I8" s="6"/>
      <c r="J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ht="16.2" thickBot="1" x14ac:dyDescent="0.35">
      <c r="A9" s="11">
        <v>6</v>
      </c>
      <c r="B9" s="84" t="s">
        <v>281</v>
      </c>
      <c r="C9" s="94" t="s">
        <v>201</v>
      </c>
      <c r="D9" s="108">
        <f t="shared" si="0"/>
        <v>10</v>
      </c>
      <c r="E9" s="85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ht="16.2" thickBot="1" x14ac:dyDescent="0.35">
      <c r="A10" s="63"/>
      <c r="B10" s="78" t="s">
        <v>176</v>
      </c>
      <c r="C10" s="64"/>
      <c r="D10" s="64"/>
      <c r="E10" s="65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x14ac:dyDescent="0.3">
      <c r="A11" s="14">
        <f>A9+1</f>
        <v>7</v>
      </c>
      <c r="B11" s="82" t="s">
        <v>282</v>
      </c>
      <c r="C11" s="80" t="s">
        <v>201</v>
      </c>
      <c r="D11" s="108">
        <f t="shared" si="0"/>
        <v>10</v>
      </c>
      <c r="E11" s="86" t="s">
        <v>0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x14ac:dyDescent="0.3">
      <c r="A12" s="11">
        <f>A11+1</f>
        <v>8</v>
      </c>
      <c r="B12" s="84" t="s">
        <v>283</v>
      </c>
      <c r="C12" s="80" t="s">
        <v>201</v>
      </c>
      <c r="D12" s="108">
        <f t="shared" si="0"/>
        <v>10</v>
      </c>
      <c r="E12" s="85" t="s">
        <v>0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</row>
    <row r="13" spans="1:35" ht="16.2" thickBot="1" x14ac:dyDescent="0.35">
      <c r="A13" s="11">
        <f>A12+1</f>
        <v>9</v>
      </c>
      <c r="B13" s="84" t="s">
        <v>177</v>
      </c>
      <c r="C13" s="80" t="s">
        <v>201</v>
      </c>
      <c r="D13" s="108">
        <f t="shared" si="0"/>
        <v>10</v>
      </c>
      <c r="E13" s="85" t="s">
        <v>0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</row>
    <row r="14" spans="1:35" ht="16.2" thickBot="1" x14ac:dyDescent="0.35">
      <c r="A14" s="63"/>
      <c r="B14" s="78" t="s">
        <v>178</v>
      </c>
      <c r="C14" s="64"/>
      <c r="D14" s="64"/>
      <c r="E14" s="65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</row>
    <row r="15" spans="1:35" ht="31.95" customHeight="1" x14ac:dyDescent="0.3">
      <c r="A15" s="14">
        <f>A13+1</f>
        <v>10</v>
      </c>
      <c r="B15" s="131" t="s">
        <v>179</v>
      </c>
      <c r="C15" s="80" t="s">
        <v>201</v>
      </c>
      <c r="D15" s="108">
        <f t="shared" si="0"/>
        <v>10</v>
      </c>
      <c r="E15" s="95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</row>
    <row r="16" spans="1:35" x14ac:dyDescent="0.3">
      <c r="A16" s="11">
        <f t="shared" ref="A16:A17" si="1">A15+1</f>
        <v>11</v>
      </c>
      <c r="B16" s="132" t="s">
        <v>180</v>
      </c>
      <c r="C16" s="80" t="s">
        <v>201</v>
      </c>
      <c r="D16" s="108">
        <f t="shared" si="0"/>
        <v>10</v>
      </c>
      <c r="E16" s="85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</row>
    <row r="17" spans="1:35" ht="16.2" thickBot="1" x14ac:dyDescent="0.35">
      <c r="A17" s="9">
        <f t="shared" si="1"/>
        <v>12</v>
      </c>
      <c r="B17" s="96" t="s">
        <v>284</v>
      </c>
      <c r="C17" s="81">
        <v>10</v>
      </c>
      <c r="D17" s="51">
        <f>C17</f>
        <v>10</v>
      </c>
      <c r="E17" s="91" t="s">
        <v>0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</row>
    <row r="18" spans="1:35" ht="16.2" hidden="1" thickBot="1" x14ac:dyDescent="0.35">
      <c r="A18" s="48"/>
      <c r="B18" s="92"/>
      <c r="C18" s="53">
        <f>COUNTIF(C4:C17,"N/A")</f>
        <v>0</v>
      </c>
      <c r="D18" s="74">
        <f>SUM(D4:D17)</f>
        <v>95</v>
      </c>
      <c r="E18" s="93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</row>
    <row r="19" spans="1:35" x14ac:dyDescent="0.3">
      <c r="A19" s="6"/>
      <c r="B19" s="6"/>
      <c r="C19" s="6"/>
      <c r="D19" s="7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</row>
    <row r="20" spans="1:35" x14ac:dyDescent="0.3">
      <c r="A20" s="6"/>
      <c r="B20" s="6"/>
      <c r="C20" s="6"/>
      <c r="D20" s="7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spans="1:35" x14ac:dyDescent="0.3">
      <c r="A21" s="6"/>
      <c r="B21" s="6"/>
      <c r="C21" s="6"/>
      <c r="D21" s="7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x14ac:dyDescent="0.3">
      <c r="A22" s="6"/>
      <c r="B22" s="6"/>
      <c r="C22" s="6"/>
      <c r="D22" s="7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</row>
    <row r="23" spans="1:35" x14ac:dyDescent="0.3">
      <c r="A23" s="6"/>
      <c r="B23" s="6"/>
      <c r="C23" s="6"/>
      <c r="D23" s="7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x14ac:dyDescent="0.3">
      <c r="A24" s="6"/>
      <c r="B24" s="6"/>
      <c r="C24" s="6"/>
      <c r="D24" s="7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x14ac:dyDescent="0.3">
      <c r="A25" s="6"/>
      <c r="B25" s="6"/>
      <c r="C25" s="6"/>
      <c r="D25" s="7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x14ac:dyDescent="0.3">
      <c r="A26" s="6"/>
      <c r="B26" s="6"/>
      <c r="C26" s="6"/>
      <c r="D26" s="7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x14ac:dyDescent="0.3">
      <c r="A27" s="6"/>
      <c r="B27" s="6"/>
      <c r="C27" s="6"/>
      <c r="D27" s="7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x14ac:dyDescent="0.3">
      <c r="A28" s="6"/>
      <c r="B28" s="6"/>
      <c r="C28" s="6"/>
      <c r="D28" s="7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x14ac:dyDescent="0.3">
      <c r="A29" s="6"/>
      <c r="B29" s="6"/>
      <c r="C29" s="6"/>
      <c r="D29" s="7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x14ac:dyDescent="0.3">
      <c r="A30" s="6"/>
      <c r="B30" s="6"/>
      <c r="C30" s="6"/>
      <c r="D30" s="7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1:35" x14ac:dyDescent="0.3">
      <c r="A31" s="6"/>
      <c r="B31" s="6"/>
      <c r="C31" s="6"/>
      <c r="D31" s="7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35" x14ac:dyDescent="0.3">
      <c r="A32" s="6"/>
      <c r="B32" s="6"/>
      <c r="C32" s="6"/>
      <c r="D32" s="7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  <row r="33" spans="1:17" x14ac:dyDescent="0.3">
      <c r="A33" s="6"/>
      <c r="B33" s="6"/>
      <c r="C33" s="6"/>
      <c r="D33" s="7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</row>
    <row r="34" spans="1:17" x14ac:dyDescent="0.3">
      <c r="A34" s="6"/>
      <c r="B34" s="6"/>
      <c r="C34" s="6"/>
      <c r="D34" s="7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</row>
    <row r="35" spans="1:17" x14ac:dyDescent="0.3">
      <c r="A35" s="6"/>
      <c r="B35" s="6"/>
      <c r="C35" s="6"/>
      <c r="D35" s="7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17" x14ac:dyDescent="0.3">
      <c r="A36" s="6"/>
      <c r="B36" s="6"/>
      <c r="C36" s="6"/>
      <c r="D36" s="7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</row>
    <row r="37" spans="1:17" x14ac:dyDescent="0.3">
      <c r="A37" s="6"/>
      <c r="B37" s="6"/>
      <c r="C37" s="6"/>
      <c r="D37" s="7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17" x14ac:dyDescent="0.3">
      <c r="A38" s="6"/>
      <c r="B38" s="6"/>
      <c r="C38" s="6"/>
      <c r="D38" s="7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</row>
    <row r="39" spans="1:17" x14ac:dyDescent="0.3"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</row>
  </sheetData>
  <conditionalFormatting sqref="E1">
    <cfRule type="iconSet" priority="1">
      <iconSet iconSet="3TrafficLights2" showValue="0">
        <cfvo type="percent" val="0"/>
        <cfvo type="num" val="0.5"/>
        <cfvo type="num" val="0.8"/>
      </iconSet>
    </cfRule>
  </conditionalFormatting>
  <dataValidations count="1">
    <dataValidation type="list" allowBlank="1" showInputMessage="1" showErrorMessage="1" sqref="C4:C9 C11:C13 C15:C16" xr:uid="{00000000-0002-0000-0900-000000000000}">
      <formula1>$K$4:$K$7</formula1>
    </dataValidation>
  </dataValidations>
  <pageMargins left="0.49" right="0.43999999999999995" top="1" bottom="1" header="0.5" footer="0.5"/>
  <pageSetup paperSize="9" scale="34" fitToHeight="4" orientation="landscape" r:id="rId1"/>
  <headerFooter>
    <oddHeader>&amp;L&amp;"-,Normale"&amp;8&amp;K00-014&amp;G  &amp;10&amp;K00-028PM² Logs V.3.0.1&amp;C&amp;"-,Grassetto"&amp;16Checklist verifica qualità
&amp;K09-039 &lt;Nome Progetto&gt;&amp;R&amp;G</oddHeader>
    <oddFooter>&amp;RPage &amp;P of &amp;N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A1:AI67"/>
  <sheetViews>
    <sheetView view="pageLayout" zoomScale="70" zoomScaleNormal="100" zoomScalePageLayoutView="70" workbookViewId="0">
      <selection activeCell="E5" sqref="E5"/>
    </sheetView>
  </sheetViews>
  <sheetFormatPr defaultColWidth="9.21875" defaultRowHeight="15.6" x14ac:dyDescent="0.3"/>
  <cols>
    <col min="1" max="1" width="8.44140625" style="4" customWidth="1"/>
    <col min="2" max="2" width="77" style="4" customWidth="1"/>
    <col min="3" max="3" width="15.77734375" style="4" customWidth="1"/>
    <col min="4" max="4" width="12.21875" style="5" customWidth="1"/>
    <col min="5" max="5" width="44" style="4" customWidth="1"/>
    <col min="6" max="8" width="9.21875" style="4"/>
    <col min="9" max="9" width="9.21875" style="4" customWidth="1"/>
    <col min="10" max="10" width="9.21875" style="4" hidden="1" customWidth="1"/>
    <col min="11" max="11" width="2.6640625" style="4" hidden="1" customWidth="1"/>
    <col min="12" max="16384" width="9.21875" style="4"/>
  </cols>
  <sheetData>
    <row r="1" spans="1:35" ht="44.25" customHeight="1" thickBot="1" x14ac:dyDescent="0.35">
      <c r="A1" s="54" t="s">
        <v>182</v>
      </c>
      <c r="B1" s="55"/>
      <c r="C1" s="76" t="s">
        <v>61</v>
      </c>
      <c r="D1" s="111">
        <f>IF((100-C15*10)=0,1,D15/(100-C15*10))</f>
        <v>0.8</v>
      </c>
      <c r="E1" s="112">
        <f>D1</f>
        <v>0.8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ht="30" customHeight="1" thickBot="1" x14ac:dyDescent="0.35">
      <c r="A2" s="66"/>
      <c r="B2" s="67"/>
      <c r="C2" s="68" t="s">
        <v>74</v>
      </c>
      <c r="D2" s="69" t="s">
        <v>39</v>
      </c>
      <c r="E2" s="70" t="s">
        <v>75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ht="16.2" thickBot="1" x14ac:dyDescent="0.35">
      <c r="A3" s="63"/>
      <c r="B3" s="78" t="s">
        <v>183</v>
      </c>
      <c r="C3" s="64"/>
      <c r="D3" s="64"/>
      <c r="E3" s="65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x14ac:dyDescent="0.3">
      <c r="A4" s="99">
        <v>1</v>
      </c>
      <c r="B4" s="82" t="s">
        <v>181</v>
      </c>
      <c r="C4" s="116" t="s">
        <v>201</v>
      </c>
      <c r="D4" s="108">
        <f>IF(C4="Sì",10,IF(C4="Sì, parzialmente",5,IF(C4="No",0,"-")))</f>
        <v>10</v>
      </c>
      <c r="E4" s="97" t="s">
        <v>297</v>
      </c>
      <c r="F4" s="6"/>
      <c r="G4" s="6"/>
      <c r="H4" s="6"/>
      <c r="I4" s="6"/>
      <c r="J4" s="6"/>
      <c r="K4" s="15" t="s">
        <v>201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</row>
    <row r="5" spans="1:35" x14ac:dyDescent="0.3">
      <c r="A5" s="100">
        <v>2</v>
      </c>
      <c r="B5" s="84" t="s">
        <v>285</v>
      </c>
      <c r="C5" s="72" t="s">
        <v>201</v>
      </c>
      <c r="D5" s="108">
        <f t="shared" ref="D5:D13" si="0">IF(C5="Sì",10,IF(C5="Sì, parzialmente",5,IF(C5="No",0,"-")))</f>
        <v>10</v>
      </c>
      <c r="E5" s="85"/>
      <c r="F5" s="6"/>
      <c r="G5" s="6"/>
      <c r="H5" s="6"/>
      <c r="I5" s="6"/>
      <c r="J5" s="6"/>
      <c r="K5" s="15" t="s">
        <v>202</v>
      </c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x14ac:dyDescent="0.3">
      <c r="A6" s="100">
        <v>3</v>
      </c>
      <c r="B6" s="84" t="s">
        <v>286</v>
      </c>
      <c r="C6" s="72" t="s">
        <v>201</v>
      </c>
      <c r="D6" s="108">
        <f t="shared" si="0"/>
        <v>10</v>
      </c>
      <c r="E6" s="85"/>
      <c r="F6" s="6"/>
      <c r="G6" s="6"/>
      <c r="H6" s="6"/>
      <c r="I6" s="6"/>
      <c r="J6" s="6"/>
      <c r="K6" s="15" t="s">
        <v>22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28.8" x14ac:dyDescent="0.3">
      <c r="A7" s="100">
        <v>4</v>
      </c>
      <c r="B7" s="84" t="s">
        <v>184</v>
      </c>
      <c r="C7" s="72" t="s">
        <v>201</v>
      </c>
      <c r="D7" s="108">
        <f t="shared" si="0"/>
        <v>10</v>
      </c>
      <c r="E7" s="85"/>
      <c r="F7" s="6"/>
      <c r="G7" s="6"/>
      <c r="H7" s="6"/>
      <c r="I7" s="6"/>
      <c r="J7" s="6"/>
      <c r="K7" s="15" t="s">
        <v>24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ht="16.2" thickBot="1" x14ac:dyDescent="0.35">
      <c r="A8" s="100">
        <v>5</v>
      </c>
      <c r="B8" s="84" t="s">
        <v>185</v>
      </c>
      <c r="C8" s="72" t="s">
        <v>201</v>
      </c>
      <c r="D8" s="108">
        <f t="shared" si="0"/>
        <v>10</v>
      </c>
      <c r="E8" s="85" t="s">
        <v>0</v>
      </c>
      <c r="F8" s="6"/>
      <c r="G8" s="6"/>
      <c r="H8" s="6"/>
      <c r="I8" s="6"/>
      <c r="J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ht="16.2" thickBot="1" x14ac:dyDescent="0.35">
      <c r="A9" s="63"/>
      <c r="B9" s="102" t="s">
        <v>186</v>
      </c>
      <c r="C9" s="64"/>
      <c r="D9" s="115"/>
      <c r="E9" s="65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ht="28.8" x14ac:dyDescent="0.3">
      <c r="A10" s="99">
        <f>A8+1</f>
        <v>6</v>
      </c>
      <c r="B10" s="82" t="s">
        <v>287</v>
      </c>
      <c r="C10" s="72" t="s">
        <v>201</v>
      </c>
      <c r="D10" s="108">
        <f t="shared" si="0"/>
        <v>10</v>
      </c>
      <c r="E10" s="86" t="s">
        <v>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x14ac:dyDescent="0.3">
      <c r="A11" s="100">
        <f>A10+1</f>
        <v>7</v>
      </c>
      <c r="B11" s="84" t="s">
        <v>187</v>
      </c>
      <c r="C11" s="72" t="s">
        <v>22</v>
      </c>
      <c r="D11" s="108">
        <f t="shared" si="0"/>
        <v>0</v>
      </c>
      <c r="E11" s="85" t="s">
        <v>0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x14ac:dyDescent="0.3">
      <c r="A12" s="100">
        <f>A11+1</f>
        <v>8</v>
      </c>
      <c r="B12" s="84" t="s">
        <v>188</v>
      </c>
      <c r="C12" s="72" t="s">
        <v>22</v>
      </c>
      <c r="D12" s="108">
        <f t="shared" si="0"/>
        <v>0</v>
      </c>
      <c r="E12" s="85" t="s">
        <v>0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</row>
    <row r="13" spans="1:35" x14ac:dyDescent="0.3">
      <c r="A13" s="100">
        <f>A12+1</f>
        <v>9</v>
      </c>
      <c r="B13" s="84" t="s">
        <v>288</v>
      </c>
      <c r="C13" s="72" t="s">
        <v>201</v>
      </c>
      <c r="D13" s="108">
        <f t="shared" si="0"/>
        <v>10</v>
      </c>
      <c r="E13" s="85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</row>
    <row r="14" spans="1:35" ht="15.45" customHeight="1" thickBot="1" x14ac:dyDescent="0.35">
      <c r="A14" s="101">
        <f t="shared" ref="A14" si="1">A13+1</f>
        <v>10</v>
      </c>
      <c r="B14" s="96" t="s">
        <v>289</v>
      </c>
      <c r="C14" s="81">
        <v>10</v>
      </c>
      <c r="D14" s="51">
        <f>C14</f>
        <v>10</v>
      </c>
      <c r="E14" s="91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</row>
    <row r="15" spans="1:35" ht="14.55" hidden="1" customHeight="1" thickBot="1" x14ac:dyDescent="0.35">
      <c r="A15" s="48"/>
      <c r="B15" s="92"/>
      <c r="C15" s="53">
        <f>COUNTIF(C4:C14,"N/A")</f>
        <v>0</v>
      </c>
      <c r="D15" s="74">
        <f>SUM(D4:D14)</f>
        <v>80</v>
      </c>
      <c r="E15" s="93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</row>
    <row r="16" spans="1:35" x14ac:dyDescent="0.3">
      <c r="A16" s="6"/>
      <c r="B16" s="6"/>
      <c r="C16" s="6"/>
      <c r="D16" s="7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</row>
    <row r="17" spans="1:35" x14ac:dyDescent="0.3">
      <c r="A17" s="6"/>
      <c r="B17" s="6"/>
      <c r="C17" s="6"/>
      <c r="D17" s="7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</row>
    <row r="18" spans="1:35" x14ac:dyDescent="0.3">
      <c r="A18" s="6"/>
      <c r="B18" s="6"/>
      <c r="C18" s="6"/>
      <c r="D18" s="7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</row>
    <row r="19" spans="1:35" x14ac:dyDescent="0.3">
      <c r="A19" s="6"/>
      <c r="B19" s="6"/>
      <c r="C19" s="6"/>
      <c r="D19" s="7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</row>
    <row r="20" spans="1:35" x14ac:dyDescent="0.3">
      <c r="A20" s="6"/>
      <c r="B20" s="6"/>
      <c r="C20" s="6"/>
      <c r="D20" s="7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spans="1:35" x14ac:dyDescent="0.3">
      <c r="A21" s="6"/>
      <c r="B21" s="6"/>
      <c r="C21" s="6"/>
      <c r="D21" s="7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x14ac:dyDescent="0.3">
      <c r="A22" s="6"/>
      <c r="B22" s="6"/>
      <c r="C22" s="6"/>
      <c r="D22" s="7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</row>
    <row r="23" spans="1:35" x14ac:dyDescent="0.3">
      <c r="A23" s="6"/>
      <c r="B23" s="6"/>
      <c r="C23" s="6"/>
      <c r="D23" s="7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x14ac:dyDescent="0.3">
      <c r="A24" s="6"/>
      <c r="B24" s="6"/>
      <c r="C24" s="6"/>
      <c r="D24" s="7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x14ac:dyDescent="0.3">
      <c r="A25" s="6"/>
      <c r="B25" s="6"/>
      <c r="C25" s="6"/>
      <c r="D25" s="7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x14ac:dyDescent="0.3">
      <c r="A26" s="6"/>
      <c r="B26" s="6"/>
      <c r="C26" s="6"/>
      <c r="D26" s="7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x14ac:dyDescent="0.3">
      <c r="A27" s="6"/>
      <c r="B27" s="6"/>
      <c r="C27" s="6"/>
      <c r="D27" s="7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x14ac:dyDescent="0.3">
      <c r="A28" s="6"/>
      <c r="B28" s="6"/>
      <c r="C28" s="6"/>
      <c r="D28" s="7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</row>
    <row r="29" spans="1:35" x14ac:dyDescent="0.3">
      <c r="A29" s="6"/>
      <c r="B29" s="6"/>
      <c r="C29" s="6"/>
      <c r="D29" s="7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spans="1:35" x14ac:dyDescent="0.3">
      <c r="A30" s="6"/>
      <c r="B30" s="6"/>
      <c r="C30" s="6"/>
      <c r="D30" s="7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</row>
    <row r="31" spans="1:35" x14ac:dyDescent="0.3">
      <c r="A31" s="6"/>
      <c r="B31" s="6"/>
      <c r="C31" s="6"/>
      <c r="D31" s="7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</row>
    <row r="32" spans="1:35" x14ac:dyDescent="0.3">
      <c r="A32" s="6"/>
      <c r="B32" s="6"/>
      <c r="C32" s="6"/>
      <c r="D32" s="7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</row>
    <row r="33" spans="1:25" x14ac:dyDescent="0.3">
      <c r="A33" s="6"/>
      <c r="B33" s="6"/>
      <c r="C33" s="6"/>
      <c r="D33" s="7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  <row r="34" spans="1:25" x14ac:dyDescent="0.3">
      <c r="A34" s="6"/>
      <c r="B34" s="6"/>
      <c r="C34" s="6"/>
      <c r="D34" s="7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 spans="1:25" x14ac:dyDescent="0.3">
      <c r="A35" s="6"/>
      <c r="B35" s="6"/>
      <c r="C35" s="6"/>
      <c r="D35" s="7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</row>
    <row r="36" spans="1:25" x14ac:dyDescent="0.3">
      <c r="A36" s="6"/>
      <c r="B36" s="6"/>
      <c r="C36" s="6"/>
      <c r="D36" s="7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  <row r="37" spans="1:25" x14ac:dyDescent="0.3">
      <c r="A37" s="6"/>
      <c r="B37" s="6"/>
      <c r="C37" s="6"/>
      <c r="D37" s="7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</row>
    <row r="38" spans="1:25" x14ac:dyDescent="0.3">
      <c r="A38" s="6"/>
      <c r="B38" s="6"/>
      <c r="C38" s="6"/>
      <c r="D38" s="7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</row>
    <row r="39" spans="1:25" x14ac:dyDescent="0.3">
      <c r="A39" s="6"/>
      <c r="B39" s="6"/>
      <c r="C39" s="6"/>
      <c r="D39" s="7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</row>
    <row r="40" spans="1:25" x14ac:dyDescent="0.3">
      <c r="A40" s="6"/>
      <c r="B40" s="6"/>
      <c r="C40" s="6"/>
      <c r="D40" s="7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</row>
    <row r="41" spans="1:25" x14ac:dyDescent="0.3">
      <c r="A41" s="6"/>
      <c r="B41" s="6"/>
      <c r="C41" s="6"/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</row>
    <row r="42" spans="1:25" x14ac:dyDescent="0.3">
      <c r="A42" s="6"/>
      <c r="B42" s="6"/>
      <c r="C42" s="6"/>
      <c r="D42" s="7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</row>
    <row r="43" spans="1:25" x14ac:dyDescent="0.3">
      <c r="A43" s="6"/>
      <c r="B43" s="6"/>
      <c r="C43" s="6"/>
      <c r="D43" s="7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</row>
    <row r="44" spans="1:25" x14ac:dyDescent="0.3">
      <c r="A44" s="6"/>
      <c r="B44" s="6"/>
      <c r="C44" s="6"/>
      <c r="D44" s="7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</row>
    <row r="45" spans="1:25" x14ac:dyDescent="0.3">
      <c r="A45" s="6"/>
      <c r="B45" s="6"/>
      <c r="C45" s="6"/>
      <c r="D45" s="7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</row>
    <row r="46" spans="1:25" x14ac:dyDescent="0.3">
      <c r="A46" s="6"/>
      <c r="B46" s="6"/>
      <c r="C46" s="6"/>
      <c r="D46" s="7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</row>
    <row r="47" spans="1:25" x14ac:dyDescent="0.3">
      <c r="A47" s="6"/>
      <c r="B47" s="6"/>
      <c r="C47" s="6"/>
      <c r="D47" s="7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</row>
    <row r="48" spans="1:25" x14ac:dyDescent="0.3">
      <c r="A48" s="6"/>
      <c r="B48" s="6"/>
      <c r="C48" s="6"/>
      <c r="D48" s="7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</row>
    <row r="49" spans="1:18" x14ac:dyDescent="0.3">
      <c r="A49" s="6"/>
      <c r="B49" s="6"/>
      <c r="C49" s="6"/>
      <c r="D49" s="7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</row>
    <row r="50" spans="1:18" x14ac:dyDescent="0.3">
      <c r="A50" s="6"/>
      <c r="B50" s="6"/>
      <c r="C50" s="6"/>
      <c r="D50" s="7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</row>
    <row r="51" spans="1:18" x14ac:dyDescent="0.3">
      <c r="A51" s="6"/>
      <c r="B51" s="6"/>
      <c r="C51" s="6"/>
      <c r="D51" s="7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</row>
    <row r="52" spans="1:18" x14ac:dyDescent="0.3">
      <c r="A52" s="6"/>
      <c r="B52" s="6"/>
      <c r="C52" s="6"/>
      <c r="D52" s="7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</row>
    <row r="53" spans="1:18" x14ac:dyDescent="0.3">
      <c r="A53" s="6"/>
      <c r="B53" s="6"/>
      <c r="C53" s="6"/>
      <c r="D53" s="7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</row>
    <row r="54" spans="1:18" x14ac:dyDescent="0.3">
      <c r="A54" s="6"/>
      <c r="B54" s="6"/>
      <c r="C54" s="6"/>
      <c r="D54" s="7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</row>
    <row r="55" spans="1:18" x14ac:dyDescent="0.3">
      <c r="A55" s="6"/>
      <c r="B55" s="6"/>
      <c r="C55" s="6"/>
      <c r="D55" s="7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</row>
    <row r="56" spans="1:18" x14ac:dyDescent="0.3">
      <c r="A56" s="6"/>
      <c r="B56" s="6"/>
      <c r="C56" s="6"/>
      <c r="D56" s="7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</row>
    <row r="57" spans="1:18" x14ac:dyDescent="0.3">
      <c r="A57" s="6"/>
      <c r="B57" s="6"/>
      <c r="C57" s="6"/>
      <c r="D57" s="7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</row>
    <row r="58" spans="1:18" x14ac:dyDescent="0.3">
      <c r="A58" s="6"/>
      <c r="B58" s="6"/>
      <c r="C58" s="6"/>
      <c r="D58" s="7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</row>
    <row r="59" spans="1:18" x14ac:dyDescent="0.3">
      <c r="A59" s="6"/>
      <c r="B59" s="6"/>
      <c r="C59" s="6"/>
      <c r="D59" s="7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</row>
    <row r="60" spans="1:18" x14ac:dyDescent="0.3">
      <c r="A60" s="6"/>
      <c r="B60" s="6"/>
      <c r="C60" s="6"/>
      <c r="D60" s="7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</row>
    <row r="61" spans="1:18" x14ac:dyDescent="0.3">
      <c r="A61" s="6"/>
      <c r="B61" s="6"/>
      <c r="C61" s="6"/>
      <c r="D61" s="7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</row>
    <row r="62" spans="1:18" x14ac:dyDescent="0.3">
      <c r="A62" s="6"/>
      <c r="B62" s="6"/>
      <c r="C62" s="6"/>
      <c r="D62" s="7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</row>
    <row r="63" spans="1:18" x14ac:dyDescent="0.3">
      <c r="A63" s="6"/>
      <c r="B63" s="6"/>
      <c r="C63" s="6"/>
      <c r="D63" s="7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</row>
    <row r="64" spans="1:18" x14ac:dyDescent="0.3">
      <c r="A64" s="6"/>
      <c r="B64" s="6"/>
      <c r="C64" s="6"/>
      <c r="D64" s="7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</row>
    <row r="65" spans="1:18" x14ac:dyDescent="0.3">
      <c r="A65" s="6"/>
      <c r="B65" s="6"/>
      <c r="C65" s="6"/>
      <c r="D65" s="7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</row>
    <row r="66" spans="1:18" x14ac:dyDescent="0.3">
      <c r="A66" s="6"/>
      <c r="B66" s="6"/>
      <c r="C66" s="6"/>
      <c r="D66" s="7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</row>
    <row r="67" spans="1:18" x14ac:dyDescent="0.3">
      <c r="A67" s="6"/>
      <c r="B67" s="6"/>
      <c r="C67" s="6"/>
      <c r="D67" s="7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</row>
  </sheetData>
  <conditionalFormatting sqref="E1">
    <cfRule type="iconSet" priority="1">
      <iconSet iconSet="3TrafficLights2" showValue="0">
        <cfvo type="percent" val="0"/>
        <cfvo type="num" val="0.5"/>
        <cfvo type="num" val="0.8"/>
      </iconSet>
    </cfRule>
  </conditionalFormatting>
  <dataValidations count="1">
    <dataValidation type="list" allowBlank="1" showInputMessage="1" showErrorMessage="1" sqref="C4:C8 C10:C13" xr:uid="{00000000-0002-0000-0A00-000000000000}">
      <formula1>$K$4:$K$7</formula1>
    </dataValidation>
  </dataValidations>
  <pageMargins left="0.49" right="0.43999999999999995" top="1" bottom="1" header="0.5" footer="0.5"/>
  <pageSetup paperSize="9" scale="89" fitToHeight="4" orientation="landscape" r:id="rId1"/>
  <headerFooter>
    <oddHeader>&amp;L&amp;"-,Normale"&amp;8&amp;K00-009&amp;G &amp;10&amp;K00-029 PM² Logs V.3.0.1&amp;C&amp;"-,Grassetto"&amp;16Checklist revisione qualità
&amp;K09-034 &lt;Nome Progetto&gt;&amp;R&amp;G</oddHeader>
    <oddFooter>&amp;RPage &amp;P of &amp;N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fitToPage="1"/>
  </sheetPr>
  <dimension ref="A1:BI50"/>
  <sheetViews>
    <sheetView view="pageLayout" zoomScale="70" zoomScaleNormal="100" zoomScalePageLayoutView="70" workbookViewId="0">
      <selection activeCell="E5" sqref="E5"/>
    </sheetView>
  </sheetViews>
  <sheetFormatPr defaultColWidth="9.21875" defaultRowHeight="15.6" x14ac:dyDescent="0.3"/>
  <cols>
    <col min="1" max="1" width="8.44140625" style="4" customWidth="1"/>
    <col min="2" max="2" width="77" style="4" customWidth="1"/>
    <col min="3" max="3" width="15.77734375" style="4" customWidth="1"/>
    <col min="4" max="4" width="9.21875" style="5" customWidth="1"/>
    <col min="5" max="5" width="44" style="4" customWidth="1"/>
    <col min="6" max="8" width="9.21875" style="4"/>
    <col min="9" max="9" width="8.77734375" style="4" customWidth="1"/>
    <col min="10" max="10" width="9.21875" style="4" hidden="1" customWidth="1"/>
    <col min="11" max="11" width="1.21875" style="4" hidden="1" customWidth="1"/>
    <col min="12" max="16384" width="9.21875" style="4"/>
  </cols>
  <sheetData>
    <row r="1" spans="1:35" ht="44.25" customHeight="1" thickBot="1" x14ac:dyDescent="0.35">
      <c r="A1" s="54" t="s">
        <v>47</v>
      </c>
      <c r="B1" s="55"/>
      <c r="C1" s="76" t="s">
        <v>61</v>
      </c>
      <c r="D1" s="111">
        <f>D10/(60-C10*10)</f>
        <v>0.41666666666666669</v>
      </c>
      <c r="E1" s="112">
        <f>D1</f>
        <v>0.41666666666666669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ht="30" customHeight="1" thickBot="1" x14ac:dyDescent="0.35">
      <c r="A2" s="66"/>
      <c r="B2" s="67"/>
      <c r="C2" s="68" t="s">
        <v>74</v>
      </c>
      <c r="D2" s="69" t="s">
        <v>39</v>
      </c>
      <c r="E2" s="70" t="s">
        <v>75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ht="16.2" thickBot="1" x14ac:dyDescent="0.35">
      <c r="A3" s="63"/>
      <c r="B3" s="78"/>
      <c r="C3" s="64"/>
      <c r="D3" s="64"/>
      <c r="E3" s="65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28.8" x14ac:dyDescent="0.3">
      <c r="A4" s="14">
        <v>1</v>
      </c>
      <c r="B4" s="82" t="s">
        <v>290</v>
      </c>
      <c r="C4" s="79">
        <v>5</v>
      </c>
      <c r="D4" s="109">
        <f>C4</f>
        <v>5</v>
      </c>
      <c r="E4" s="97" t="s">
        <v>297</v>
      </c>
      <c r="F4" s="6"/>
      <c r="G4" s="6"/>
      <c r="H4" s="6"/>
      <c r="I4" s="6"/>
      <c r="J4" s="6"/>
      <c r="K4" s="15" t="s">
        <v>201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</row>
    <row r="5" spans="1:35" x14ac:dyDescent="0.3">
      <c r="A5" s="11">
        <v>2</v>
      </c>
      <c r="B5" s="84" t="s">
        <v>291</v>
      </c>
      <c r="C5" s="80">
        <v>5</v>
      </c>
      <c r="D5" s="113">
        <f>C5</f>
        <v>5</v>
      </c>
      <c r="E5" s="85"/>
      <c r="F5" s="6"/>
      <c r="G5" s="6"/>
      <c r="H5" s="6"/>
      <c r="I5" s="6"/>
      <c r="J5" s="6"/>
      <c r="K5" s="15" t="s">
        <v>202</v>
      </c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ht="28.8" x14ac:dyDescent="0.3">
      <c r="A6" s="11">
        <v>3</v>
      </c>
      <c r="B6" s="84" t="s">
        <v>292</v>
      </c>
      <c r="C6" s="80">
        <v>9</v>
      </c>
      <c r="D6" s="113">
        <f t="shared" ref="D6:D9" si="0">C6</f>
        <v>9</v>
      </c>
      <c r="E6" s="85"/>
      <c r="F6" s="6"/>
      <c r="G6" s="6"/>
      <c r="H6" s="6"/>
      <c r="I6" s="6"/>
      <c r="J6" s="6"/>
      <c r="K6" s="15" t="s">
        <v>22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28.8" x14ac:dyDescent="0.3">
      <c r="A7" s="11">
        <v>4</v>
      </c>
      <c r="B7" s="84" t="s">
        <v>293</v>
      </c>
      <c r="C7" s="80">
        <v>2</v>
      </c>
      <c r="D7" s="113">
        <f t="shared" si="0"/>
        <v>2</v>
      </c>
      <c r="E7" s="85"/>
      <c r="F7" s="6"/>
      <c r="G7" s="6"/>
      <c r="H7" s="6"/>
      <c r="I7" s="6"/>
      <c r="J7" s="6"/>
      <c r="K7" s="15" t="s">
        <v>24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ht="28.8" x14ac:dyDescent="0.3">
      <c r="A8" s="11">
        <v>5</v>
      </c>
      <c r="B8" s="84" t="s">
        <v>294</v>
      </c>
      <c r="C8" s="80">
        <v>2</v>
      </c>
      <c r="D8" s="113">
        <f t="shared" si="0"/>
        <v>2</v>
      </c>
      <c r="E8" s="85" t="s">
        <v>0</v>
      </c>
      <c r="F8" s="6"/>
      <c r="G8" s="6"/>
      <c r="H8" s="6"/>
      <c r="I8" s="6"/>
      <c r="J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ht="33.6" customHeight="1" thickBot="1" x14ac:dyDescent="0.35">
      <c r="A9" s="9">
        <v>6</v>
      </c>
      <c r="B9" s="87" t="s">
        <v>295</v>
      </c>
      <c r="C9" s="81">
        <v>2</v>
      </c>
      <c r="D9" s="114">
        <f t="shared" si="0"/>
        <v>2</v>
      </c>
      <c r="E9" s="91" t="s">
        <v>0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ht="1.95" hidden="1" customHeight="1" thickBot="1" x14ac:dyDescent="0.35">
      <c r="A10" s="48"/>
      <c r="B10" s="92"/>
      <c r="C10" s="53">
        <f>COUNTIF(C4:C9,"N/A")</f>
        <v>0</v>
      </c>
      <c r="D10" s="74">
        <f>SUM(D4:D9)</f>
        <v>25</v>
      </c>
      <c r="E10" s="93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x14ac:dyDescent="0.3">
      <c r="A11" s="6"/>
      <c r="B11" s="6"/>
      <c r="C11" s="6"/>
      <c r="D11" s="7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x14ac:dyDescent="0.3">
      <c r="A12" s="6"/>
      <c r="B12" s="6"/>
      <c r="C12" s="6"/>
      <c r="D12" s="7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</row>
    <row r="13" spans="1:35" x14ac:dyDescent="0.3">
      <c r="A13" s="6"/>
      <c r="B13" s="6"/>
      <c r="C13" s="6"/>
      <c r="D13" s="7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</row>
    <row r="14" spans="1:35" x14ac:dyDescent="0.3">
      <c r="A14" s="6"/>
      <c r="B14" s="6"/>
      <c r="C14" s="6"/>
      <c r="D14" s="7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</row>
    <row r="15" spans="1:35" x14ac:dyDescent="0.3">
      <c r="A15" s="6"/>
      <c r="B15" s="6"/>
      <c r="C15" s="6"/>
      <c r="D15" s="7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</row>
    <row r="16" spans="1:35" x14ac:dyDescent="0.3">
      <c r="A16" s="6"/>
      <c r="B16" s="6"/>
      <c r="C16" s="6"/>
      <c r="D16" s="7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</row>
    <row r="17" spans="1:61" x14ac:dyDescent="0.3">
      <c r="A17" s="6"/>
      <c r="B17" s="6"/>
      <c r="C17" s="6"/>
      <c r="D17" s="7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</row>
    <row r="18" spans="1:61" x14ac:dyDescent="0.3">
      <c r="A18" s="6"/>
      <c r="B18" s="6"/>
      <c r="C18" s="6"/>
      <c r="D18" s="7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</row>
    <row r="19" spans="1:61" x14ac:dyDescent="0.3">
      <c r="A19" s="6"/>
      <c r="B19" s="6"/>
      <c r="C19" s="6"/>
      <c r="D19" s="7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</row>
    <row r="20" spans="1:61" x14ac:dyDescent="0.3">
      <c r="A20" s="6"/>
      <c r="B20" s="6"/>
      <c r="C20" s="6"/>
      <c r="D20" s="7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spans="1:61" x14ac:dyDescent="0.3">
      <c r="A21" s="6"/>
      <c r="B21" s="6"/>
      <c r="C21" s="6"/>
      <c r="D21" s="7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61" x14ac:dyDescent="0.3">
      <c r="A22" s="6"/>
      <c r="B22" s="6"/>
      <c r="C22" s="6"/>
      <c r="D22" s="7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</row>
    <row r="23" spans="1:61" x14ac:dyDescent="0.3">
      <c r="A23" s="6"/>
      <c r="B23" s="6"/>
      <c r="C23" s="6"/>
      <c r="D23" s="7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</row>
    <row r="24" spans="1:61" x14ac:dyDescent="0.3">
      <c r="A24" s="6"/>
      <c r="B24" s="6"/>
      <c r="C24" s="6"/>
      <c r="D24" s="7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</row>
    <row r="25" spans="1:61" x14ac:dyDescent="0.3">
      <c r="A25" s="6"/>
      <c r="B25" s="6"/>
      <c r="C25" s="6"/>
      <c r="D25" s="7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</row>
    <row r="26" spans="1:61" x14ac:dyDescent="0.3">
      <c r="A26" s="6"/>
      <c r="B26" s="6"/>
      <c r="C26" s="6"/>
      <c r="D26" s="7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</row>
    <row r="27" spans="1:61" x14ac:dyDescent="0.3">
      <c r="A27" s="6"/>
      <c r="B27" s="6"/>
      <c r="C27" s="6"/>
      <c r="D27" s="7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</row>
    <row r="28" spans="1:61" x14ac:dyDescent="0.3">
      <c r="A28" s="6"/>
      <c r="B28" s="6"/>
      <c r="C28" s="6"/>
      <c r="D28" s="7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</row>
    <row r="29" spans="1:61" x14ac:dyDescent="0.3">
      <c r="A29" s="6"/>
      <c r="B29" s="6"/>
      <c r="C29" s="6"/>
      <c r="D29" s="7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</row>
    <row r="30" spans="1:61" x14ac:dyDescent="0.3">
      <c r="A30" s="6"/>
      <c r="B30" s="6"/>
      <c r="C30" s="6"/>
      <c r="D30" s="7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</row>
    <row r="31" spans="1:61" x14ac:dyDescent="0.3">
      <c r="A31" s="6"/>
      <c r="B31" s="6"/>
      <c r="C31" s="6"/>
      <c r="D31" s="7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</row>
    <row r="32" spans="1:61" x14ac:dyDescent="0.3">
      <c r="A32" s="6"/>
      <c r="B32" s="6"/>
      <c r="C32" s="6"/>
      <c r="D32" s="7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</row>
    <row r="33" spans="1:61" x14ac:dyDescent="0.3">
      <c r="A33" s="6"/>
      <c r="B33" s="6"/>
      <c r="C33" s="6"/>
      <c r="D33" s="7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</row>
    <row r="34" spans="1:61" x14ac:dyDescent="0.3">
      <c r="A34" s="6"/>
      <c r="B34" s="6"/>
      <c r="C34" s="6"/>
      <c r="D34" s="7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</row>
    <row r="35" spans="1:61" x14ac:dyDescent="0.3">
      <c r="A35" s="6"/>
      <c r="B35" s="6"/>
      <c r="C35" s="6"/>
      <c r="D35" s="7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</row>
    <row r="36" spans="1:61" x14ac:dyDescent="0.3">
      <c r="A36" s="6"/>
      <c r="B36" s="6"/>
      <c r="C36" s="6"/>
      <c r="D36" s="7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</row>
    <row r="37" spans="1:61" x14ac:dyDescent="0.3">
      <c r="A37" s="6"/>
      <c r="B37" s="6"/>
      <c r="C37" s="6"/>
      <c r="D37" s="7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</row>
    <row r="38" spans="1:61" x14ac:dyDescent="0.3">
      <c r="A38" s="6"/>
      <c r="B38" s="6"/>
      <c r="C38" s="6"/>
      <c r="D38" s="7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</row>
    <row r="39" spans="1:61" x14ac:dyDescent="0.3">
      <c r="A39" s="6"/>
      <c r="B39" s="6"/>
      <c r="C39" s="6"/>
      <c r="D39" s="7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</row>
    <row r="40" spans="1:61" x14ac:dyDescent="0.3">
      <c r="A40" s="6"/>
      <c r="B40" s="6"/>
      <c r="C40" s="6"/>
      <c r="D40" s="7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</row>
    <row r="41" spans="1:61" x14ac:dyDescent="0.3">
      <c r="A41" s="6"/>
      <c r="B41" s="6"/>
      <c r="C41" s="6"/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</row>
    <row r="42" spans="1:61" x14ac:dyDescent="0.3">
      <c r="A42" s="6"/>
      <c r="B42" s="6"/>
      <c r="C42" s="6"/>
      <c r="D42" s="7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</row>
    <row r="43" spans="1:61" x14ac:dyDescent="0.3">
      <c r="A43" s="6"/>
      <c r="B43" s="6"/>
      <c r="C43" s="6"/>
      <c r="D43" s="7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</row>
    <row r="44" spans="1:61" x14ac:dyDescent="0.3">
      <c r="A44" s="6"/>
      <c r="B44" s="6"/>
      <c r="C44" s="6"/>
      <c r="D44" s="7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</row>
    <row r="45" spans="1:61" x14ac:dyDescent="0.3">
      <c r="A45" s="6"/>
      <c r="B45" s="6"/>
      <c r="C45" s="6"/>
      <c r="D45" s="7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</row>
    <row r="46" spans="1:61" x14ac:dyDescent="0.3">
      <c r="A46" s="6"/>
      <c r="B46" s="6"/>
      <c r="C46" s="6"/>
      <c r="D46" s="7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</row>
    <row r="47" spans="1:61" x14ac:dyDescent="0.3">
      <c r="A47" s="6"/>
      <c r="B47" s="6"/>
      <c r="C47" s="6"/>
      <c r="D47" s="7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</row>
    <row r="48" spans="1:61" x14ac:dyDescent="0.3">
      <c r="A48" s="6"/>
      <c r="B48" s="6"/>
      <c r="C48" s="6"/>
      <c r="D48" s="7"/>
      <c r="E48" s="6"/>
      <c r="F48" s="6"/>
      <c r="G48" s="6"/>
      <c r="H48" s="6"/>
    </row>
    <row r="49" spans="1:8" x14ac:dyDescent="0.3">
      <c r="A49" s="6"/>
      <c r="B49" s="6"/>
      <c r="C49" s="6"/>
      <c r="D49" s="7"/>
      <c r="E49" s="6"/>
      <c r="F49" s="6"/>
      <c r="G49" s="6"/>
      <c r="H49" s="6"/>
    </row>
    <row r="50" spans="1:8" x14ac:dyDescent="0.3">
      <c r="A50" s="6"/>
      <c r="B50" s="6"/>
      <c r="C50" s="6"/>
      <c r="D50" s="7"/>
      <c r="E50" s="6"/>
      <c r="F50" s="6"/>
      <c r="G50" s="6"/>
      <c r="H50" s="6"/>
    </row>
  </sheetData>
  <conditionalFormatting sqref="E1">
    <cfRule type="iconSet" priority="1">
      <iconSet iconSet="3TrafficLights2" showValue="0">
        <cfvo type="percent" val="0"/>
        <cfvo type="num" val="0.5"/>
        <cfvo type="num" val="0.8"/>
      </iconSet>
    </cfRule>
  </conditionalFormatting>
  <pageMargins left="0.31041666666666667" right="0.43999999999999995" top="0.60833333333333328" bottom="1" header="0.28958333333333336" footer="0.5"/>
  <pageSetup paperSize="9" scale="21" fitToHeight="4" orientation="landscape" r:id="rId1"/>
  <headerFooter>
    <oddHeader>&amp;L&amp;"-,Normale"&amp;8&amp;K00-010&amp;G  &amp;10&amp;K00-024PM² Logs V.3.0.1&amp;C&amp;"-,Grassetto"&amp;16Checklist verifica qualità
&amp;K09-035 &lt;Nome Progetto&gt;&amp;R&amp;G</oddHeader>
    <oddFooter>&amp;RPage &amp;P of &amp;N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E6"/>
  <sheetViews>
    <sheetView workbookViewId="0">
      <selection activeCell="A5" sqref="A5"/>
    </sheetView>
  </sheetViews>
  <sheetFormatPr defaultColWidth="9.21875" defaultRowHeight="13.2" x14ac:dyDescent="0.25"/>
  <cols>
    <col min="1" max="1" width="53.21875" customWidth="1"/>
    <col min="2" max="2" width="16.21875" customWidth="1"/>
    <col min="3" max="3" width="15.33203125" customWidth="1"/>
    <col min="4" max="4" width="20.33203125" customWidth="1"/>
    <col min="5" max="5" width="17.77734375" customWidth="1"/>
  </cols>
  <sheetData>
    <row r="1" spans="1:5" x14ac:dyDescent="0.25">
      <c r="A1" s="1" t="s">
        <v>7</v>
      </c>
      <c r="B1" s="1" t="s">
        <v>2</v>
      </c>
      <c r="C1" s="1" t="s">
        <v>5</v>
      </c>
      <c r="D1" s="1" t="s">
        <v>8</v>
      </c>
      <c r="E1" s="1" t="s">
        <v>10</v>
      </c>
    </row>
    <row r="2" spans="1:5" ht="46.2" x14ac:dyDescent="0.25">
      <c r="A2" s="2" t="s">
        <v>20</v>
      </c>
      <c r="B2" t="s">
        <v>3</v>
      </c>
      <c r="C2" t="s">
        <v>6</v>
      </c>
      <c r="D2" t="s">
        <v>9</v>
      </c>
      <c r="E2" t="s">
        <v>4</v>
      </c>
    </row>
    <row r="3" spans="1:5" ht="26.4" x14ac:dyDescent="0.25">
      <c r="A3" s="3" t="s">
        <v>11</v>
      </c>
      <c r="B3" t="s">
        <v>3</v>
      </c>
      <c r="C3" t="s">
        <v>15</v>
      </c>
      <c r="D3" t="s">
        <v>12</v>
      </c>
      <c r="E3" t="s">
        <v>4</v>
      </c>
    </row>
    <row r="4" spans="1:5" ht="26.4" x14ac:dyDescent="0.25">
      <c r="A4" s="3" t="s">
        <v>13</v>
      </c>
      <c r="B4" t="s">
        <v>3</v>
      </c>
      <c r="C4" t="s">
        <v>15</v>
      </c>
      <c r="D4" t="s">
        <v>12</v>
      </c>
      <c r="E4" t="s">
        <v>4</v>
      </c>
    </row>
    <row r="5" spans="1:5" ht="26.4" x14ac:dyDescent="0.25">
      <c r="A5" s="3" t="s">
        <v>19</v>
      </c>
      <c r="B5" t="s">
        <v>14</v>
      </c>
      <c r="C5" t="s">
        <v>16</v>
      </c>
      <c r="D5" t="s">
        <v>12</v>
      </c>
      <c r="E5" t="s">
        <v>4</v>
      </c>
    </row>
    <row r="6" spans="1:5" x14ac:dyDescent="0.25">
      <c r="A6" t="s">
        <v>17</v>
      </c>
      <c r="B6" t="s">
        <v>18</v>
      </c>
      <c r="C6" t="s">
        <v>16</v>
      </c>
      <c r="D6" t="s">
        <v>12</v>
      </c>
      <c r="E6" t="s">
        <v>4</v>
      </c>
    </row>
  </sheetData>
  <phoneticPr fontId="0" type="noConversion"/>
  <pageMargins left="0.75" right="0.75" top="1" bottom="1" header="0.5" footer="0.5"/>
  <pageSetup orientation="portrait" horizontalDpi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14"/>
  <sheetViews>
    <sheetView view="pageLayout" zoomScale="70" zoomScaleNormal="80" zoomScalePageLayoutView="70" workbookViewId="0">
      <selection activeCell="E6" sqref="E6"/>
    </sheetView>
  </sheetViews>
  <sheetFormatPr defaultColWidth="9.21875" defaultRowHeight="13.8" x14ac:dyDescent="0.3"/>
  <cols>
    <col min="1" max="1" width="6.21875" style="15" customWidth="1"/>
    <col min="2" max="2" width="40.77734375" style="15" customWidth="1"/>
    <col min="3" max="3" width="21" style="15" customWidth="1"/>
    <col min="4" max="4" width="46" style="15" customWidth="1"/>
    <col min="5" max="5" width="56.33203125" style="15" customWidth="1"/>
    <col min="6" max="12" width="9.21875" style="15" customWidth="1"/>
    <col min="13" max="16384" width="9.21875" style="15"/>
  </cols>
  <sheetData>
    <row r="1" spans="1:12" ht="13.5" customHeight="1" x14ac:dyDescent="0.3">
      <c r="B1" s="188"/>
      <c r="C1" s="188"/>
      <c r="D1" s="188"/>
      <c r="E1" s="28"/>
    </row>
    <row r="2" spans="1:12" ht="33.75" customHeight="1" x14ac:dyDescent="0.3">
      <c r="A2" s="174" t="s">
        <v>199</v>
      </c>
      <c r="B2" s="174"/>
      <c r="C2" s="174"/>
      <c r="D2" s="174"/>
      <c r="E2" s="174"/>
      <c r="F2" s="29"/>
      <c r="G2" s="29"/>
      <c r="H2" s="29"/>
      <c r="I2" s="29"/>
      <c r="J2" s="29"/>
      <c r="K2" s="29"/>
      <c r="L2" s="29"/>
    </row>
    <row r="3" spans="1:12" ht="14.4" thickBot="1" x14ac:dyDescent="0.35"/>
    <row r="4" spans="1:12" ht="32.4" thickBot="1" x14ac:dyDescent="0.35">
      <c r="A4" s="60" t="s">
        <v>23</v>
      </c>
      <c r="B4" s="61" t="s">
        <v>200</v>
      </c>
      <c r="C4" s="61" t="s">
        <v>57</v>
      </c>
      <c r="D4" s="61" t="s">
        <v>58</v>
      </c>
      <c r="E4" s="62" t="s">
        <v>59</v>
      </c>
    </row>
    <row r="5" spans="1:12" ht="39" customHeight="1" x14ac:dyDescent="0.3">
      <c r="A5" s="35">
        <v>1</v>
      </c>
      <c r="B5" s="24"/>
      <c r="C5" s="25"/>
      <c r="D5" s="24"/>
      <c r="E5" s="36"/>
    </row>
    <row r="6" spans="1:12" ht="39" customHeight="1" x14ac:dyDescent="0.3">
      <c r="A6" s="37">
        <f t="shared" ref="A6:A14" si="0">A5+1</f>
        <v>2</v>
      </c>
      <c r="B6" s="26"/>
      <c r="C6" s="27"/>
      <c r="D6" s="26"/>
      <c r="E6" s="38"/>
    </row>
    <row r="7" spans="1:12" ht="39" customHeight="1" x14ac:dyDescent="0.3">
      <c r="A7" s="37">
        <f t="shared" si="0"/>
        <v>3</v>
      </c>
      <c r="B7" s="26"/>
      <c r="C7" s="27"/>
      <c r="D7" s="26"/>
      <c r="E7" s="38"/>
    </row>
    <row r="8" spans="1:12" ht="39" customHeight="1" x14ac:dyDescent="0.3">
      <c r="A8" s="37">
        <f t="shared" si="0"/>
        <v>4</v>
      </c>
      <c r="B8" s="26"/>
      <c r="C8" s="27"/>
      <c r="D8" s="26"/>
      <c r="E8" s="38"/>
    </row>
    <row r="9" spans="1:12" ht="39" customHeight="1" x14ac:dyDescent="0.3">
      <c r="A9" s="37">
        <f t="shared" si="0"/>
        <v>5</v>
      </c>
      <c r="B9" s="26"/>
      <c r="C9" s="27"/>
      <c r="D9" s="26"/>
      <c r="E9" s="38"/>
    </row>
    <row r="10" spans="1:12" ht="39" customHeight="1" x14ac:dyDescent="0.3">
      <c r="A10" s="37">
        <f t="shared" si="0"/>
        <v>6</v>
      </c>
      <c r="B10" s="26"/>
      <c r="C10" s="27"/>
      <c r="D10" s="26"/>
      <c r="E10" s="38"/>
    </row>
    <row r="11" spans="1:12" ht="39" customHeight="1" x14ac:dyDescent="0.3">
      <c r="A11" s="37">
        <f t="shared" si="0"/>
        <v>7</v>
      </c>
      <c r="B11" s="26"/>
      <c r="C11" s="27"/>
      <c r="D11" s="26"/>
      <c r="E11" s="38"/>
    </row>
    <row r="12" spans="1:12" ht="39" customHeight="1" x14ac:dyDescent="0.3">
      <c r="A12" s="37">
        <f t="shared" si="0"/>
        <v>8</v>
      </c>
      <c r="B12" s="26"/>
      <c r="C12" s="27"/>
      <c r="D12" s="26"/>
      <c r="E12" s="38"/>
    </row>
    <row r="13" spans="1:12" ht="39" customHeight="1" x14ac:dyDescent="0.3">
      <c r="A13" s="37">
        <f t="shared" si="0"/>
        <v>9</v>
      </c>
      <c r="B13" s="26"/>
      <c r="C13" s="27"/>
      <c r="D13" s="26"/>
      <c r="E13" s="38"/>
    </row>
    <row r="14" spans="1:12" ht="39" customHeight="1" thickBot="1" x14ac:dyDescent="0.35">
      <c r="A14" s="39">
        <f t="shared" si="0"/>
        <v>10</v>
      </c>
      <c r="B14" s="40"/>
      <c r="C14" s="41"/>
      <c r="D14" s="40"/>
      <c r="E14" s="42"/>
    </row>
  </sheetData>
  <mergeCells count="2">
    <mergeCell ref="B1:D1"/>
    <mergeCell ref="A2:E2"/>
  </mergeCells>
  <phoneticPr fontId="0" type="noConversion"/>
  <pageMargins left="0.75" right="0.75" top="1" bottom="1" header="0.5" footer="0.5"/>
  <pageSetup paperSize="9" scale="77" fitToHeight="5" orientation="landscape" r:id="rId1"/>
  <headerFooter alignWithMargins="0">
    <oddHeader>&amp;L&amp;"-,Normale"&amp;8&amp;K00-015&amp;G   &amp;10PM² Logs V.3.0.1&amp;C&amp;"-,Grassetto"&amp;16Checklist di verifica di qualità 
&amp;K09-040 &lt;Nome Progetto&gt;&amp;R&amp;G</oddHeader>
    <oddFooter>&amp;RPage &amp;P of &amp;N</oddFoot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I51"/>
  <sheetViews>
    <sheetView view="pageLayout" topLeftCell="A7" zoomScale="70" zoomScaleNormal="100" zoomScalePageLayoutView="70" workbookViewId="0">
      <selection activeCell="B9" sqref="B9"/>
    </sheetView>
  </sheetViews>
  <sheetFormatPr defaultColWidth="9.21875" defaultRowHeight="15.6" x14ac:dyDescent="0.3"/>
  <cols>
    <col min="1" max="1" width="8.44140625" style="4" customWidth="1"/>
    <col min="2" max="2" width="77" style="4" customWidth="1"/>
    <col min="3" max="3" width="15.77734375" style="4" customWidth="1"/>
    <col min="4" max="4" width="9.21875" style="5" customWidth="1"/>
    <col min="5" max="5" width="44" style="4" customWidth="1"/>
    <col min="6" max="8" width="9.21875" style="4"/>
    <col min="9" max="9" width="9.21875" style="4" customWidth="1"/>
    <col min="10" max="10" width="0" style="4" hidden="1" customWidth="1"/>
    <col min="11" max="11" width="0.33203125" style="4" hidden="1" customWidth="1"/>
    <col min="12" max="12" width="9.21875" style="4" hidden="1" customWidth="1"/>
    <col min="13" max="16384" width="9.21875" style="4"/>
  </cols>
  <sheetData>
    <row r="1" spans="1:35" ht="44.25" customHeight="1" thickBot="1" x14ac:dyDescent="0.35">
      <c r="A1" s="54" t="s">
        <v>60</v>
      </c>
      <c r="B1" s="55"/>
      <c r="C1" s="76" t="s">
        <v>61</v>
      </c>
      <c r="D1" s="111">
        <f>D30/(240-C30*10)</f>
        <v>0.6875</v>
      </c>
      <c r="E1" s="146">
        <f>D1</f>
        <v>0.6875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ht="30" customHeight="1" thickBot="1" x14ac:dyDescent="0.35">
      <c r="A2" s="66"/>
      <c r="B2" s="67"/>
      <c r="C2" s="68" t="s">
        <v>74</v>
      </c>
      <c r="D2" s="69" t="s">
        <v>39</v>
      </c>
      <c r="E2" s="70" t="s">
        <v>75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ht="16.2" thickBot="1" x14ac:dyDescent="0.35">
      <c r="A3" s="63"/>
      <c r="B3" s="64" t="s">
        <v>203</v>
      </c>
      <c r="C3" s="64"/>
      <c r="D3" s="64"/>
      <c r="E3" s="65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28.8" x14ac:dyDescent="0.3">
      <c r="A4" s="14">
        <v>1</v>
      </c>
      <c r="B4" s="117" t="s">
        <v>62</v>
      </c>
      <c r="C4" s="71" t="s">
        <v>201</v>
      </c>
      <c r="D4" s="108">
        <f>IF(C4="Sì",10,IF(C4="Sì, parzialmente",5,IF(C4="No",0,"-")))</f>
        <v>10</v>
      </c>
      <c r="E4" s="52" t="s">
        <v>297</v>
      </c>
      <c r="F4" s="6"/>
      <c r="G4" s="6"/>
      <c r="H4" s="6"/>
      <c r="I4" s="6"/>
      <c r="J4" s="6"/>
      <c r="K4" s="15" t="s">
        <v>201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</row>
    <row r="5" spans="1:35" ht="28.8" x14ac:dyDescent="0.3">
      <c r="A5" s="11">
        <v>2</v>
      </c>
      <c r="B5" s="118" t="s">
        <v>204</v>
      </c>
      <c r="C5" s="72" t="s">
        <v>202</v>
      </c>
      <c r="D5" s="108">
        <f t="shared" ref="D5:D29" si="0">IF(C5="Sì",10,IF(C5="Sì, parzialmente",5,IF(C5="No",0,"-")))</f>
        <v>5</v>
      </c>
      <c r="E5" s="10"/>
      <c r="F5" s="6"/>
      <c r="G5" s="6"/>
      <c r="H5" s="6"/>
      <c r="I5" s="6"/>
      <c r="J5" s="6"/>
      <c r="K5" s="15" t="s">
        <v>202</v>
      </c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x14ac:dyDescent="0.3">
      <c r="A6" s="11">
        <v>3</v>
      </c>
      <c r="B6" s="118" t="s">
        <v>205</v>
      </c>
      <c r="C6" s="72" t="s">
        <v>201</v>
      </c>
      <c r="D6" s="108">
        <f t="shared" si="0"/>
        <v>10</v>
      </c>
      <c r="E6" s="10"/>
      <c r="F6" s="6"/>
      <c r="G6" s="6"/>
      <c r="H6" s="6"/>
      <c r="I6" s="6"/>
      <c r="J6" s="6"/>
      <c r="K6" s="15" t="s">
        <v>22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x14ac:dyDescent="0.3">
      <c r="A7" s="11">
        <v>4</v>
      </c>
      <c r="B7" s="118" t="s">
        <v>206</v>
      </c>
      <c r="C7" s="72" t="s">
        <v>201</v>
      </c>
      <c r="D7" s="108">
        <f t="shared" si="0"/>
        <v>10</v>
      </c>
      <c r="E7" s="10" t="s">
        <v>0</v>
      </c>
      <c r="F7" s="6"/>
      <c r="G7" s="6"/>
      <c r="H7" s="6"/>
      <c r="I7" s="6"/>
      <c r="J7" s="6"/>
      <c r="K7" s="15" t="s">
        <v>24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x14ac:dyDescent="0.3">
      <c r="A8" s="11">
        <v>5</v>
      </c>
      <c r="B8" s="118" t="s">
        <v>63</v>
      </c>
      <c r="C8" s="72" t="s">
        <v>22</v>
      </c>
      <c r="D8" s="108">
        <f t="shared" si="0"/>
        <v>0</v>
      </c>
      <c r="E8" s="10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ht="30.6" customHeight="1" x14ac:dyDescent="0.3">
      <c r="A9" s="11">
        <v>6</v>
      </c>
      <c r="B9" s="118" t="s">
        <v>64</v>
      </c>
      <c r="C9" s="72" t="s">
        <v>201</v>
      </c>
      <c r="D9" s="108">
        <f t="shared" si="0"/>
        <v>10</v>
      </c>
      <c r="E9" s="10" t="s">
        <v>0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x14ac:dyDescent="0.3">
      <c r="A10" s="11">
        <v>7</v>
      </c>
      <c r="B10" s="118" t="s">
        <v>207</v>
      </c>
      <c r="C10" s="72">
        <v>10</v>
      </c>
      <c r="D10" s="113">
        <f>C10</f>
        <v>10</v>
      </c>
      <c r="E10" s="10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x14ac:dyDescent="0.3">
      <c r="A11" s="11">
        <v>8</v>
      </c>
      <c r="B11" s="118" t="s">
        <v>65</v>
      </c>
      <c r="C11" s="72" t="s">
        <v>201</v>
      </c>
      <c r="D11" s="108">
        <f t="shared" si="0"/>
        <v>10</v>
      </c>
      <c r="E11" s="10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x14ac:dyDescent="0.3">
      <c r="A12" s="11">
        <v>9</v>
      </c>
      <c r="B12" s="118" t="s">
        <v>66</v>
      </c>
      <c r="C12" s="72" t="s">
        <v>201</v>
      </c>
      <c r="D12" s="108">
        <f t="shared" si="0"/>
        <v>10</v>
      </c>
      <c r="E12" s="10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</row>
    <row r="13" spans="1:35" x14ac:dyDescent="0.3">
      <c r="A13" s="11">
        <v>10</v>
      </c>
      <c r="B13" s="118" t="s">
        <v>208</v>
      </c>
      <c r="C13" s="72" t="s">
        <v>201</v>
      </c>
      <c r="D13" s="108">
        <f t="shared" si="0"/>
        <v>10</v>
      </c>
      <c r="E13" s="10" t="s">
        <v>0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</row>
    <row r="14" spans="1:35" x14ac:dyDescent="0.3">
      <c r="A14" s="11">
        <v>11</v>
      </c>
      <c r="B14" s="118" t="s">
        <v>209</v>
      </c>
      <c r="C14" s="72" t="s">
        <v>202</v>
      </c>
      <c r="D14" s="108">
        <f t="shared" si="0"/>
        <v>5</v>
      </c>
      <c r="E14" s="10" t="s">
        <v>0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</row>
    <row r="15" spans="1:35" x14ac:dyDescent="0.3">
      <c r="A15" s="11">
        <v>12</v>
      </c>
      <c r="B15" s="118" t="s">
        <v>67</v>
      </c>
      <c r="C15" s="72" t="s">
        <v>201</v>
      </c>
      <c r="D15" s="108">
        <f t="shared" si="0"/>
        <v>10</v>
      </c>
      <c r="E15" s="10" t="s">
        <v>0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</row>
    <row r="16" spans="1:35" ht="16.2" thickBot="1" x14ac:dyDescent="0.35">
      <c r="A16" s="9">
        <v>13</v>
      </c>
      <c r="B16" s="119" t="s">
        <v>68</v>
      </c>
      <c r="C16" s="72" t="s">
        <v>202</v>
      </c>
      <c r="D16" s="108">
        <f t="shared" si="0"/>
        <v>5</v>
      </c>
      <c r="E16" s="8" t="s">
        <v>0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</row>
    <row r="17" spans="1:35" ht="16.2" thickBot="1" x14ac:dyDescent="0.35">
      <c r="A17" s="63"/>
      <c r="B17" s="64" t="s">
        <v>69</v>
      </c>
      <c r="C17" s="64"/>
      <c r="D17" s="115"/>
      <c r="E17" s="65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</row>
    <row r="18" spans="1:35" ht="28.8" x14ac:dyDescent="0.3">
      <c r="A18" s="14">
        <f>A16+1</f>
        <v>14</v>
      </c>
      <c r="B18" s="120" t="s">
        <v>70</v>
      </c>
      <c r="C18" s="71" t="s">
        <v>22</v>
      </c>
      <c r="D18" s="108">
        <f t="shared" si="0"/>
        <v>0</v>
      </c>
      <c r="E18" s="13" t="s">
        <v>0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</row>
    <row r="19" spans="1:35" ht="28.8" x14ac:dyDescent="0.3">
      <c r="A19" s="11">
        <f>A18+1</f>
        <v>15</v>
      </c>
      <c r="B19" s="121" t="s">
        <v>210</v>
      </c>
      <c r="C19" s="72" t="s">
        <v>201</v>
      </c>
      <c r="D19" s="108">
        <f t="shared" si="0"/>
        <v>10</v>
      </c>
      <c r="E19" s="10" t="s">
        <v>0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</row>
    <row r="20" spans="1:35" ht="26.4" customHeight="1" x14ac:dyDescent="0.3">
      <c r="A20" s="11">
        <f>A19+1</f>
        <v>16</v>
      </c>
      <c r="B20" s="121" t="s">
        <v>71</v>
      </c>
      <c r="C20" s="72" t="s">
        <v>201</v>
      </c>
      <c r="D20" s="108">
        <f t="shared" si="0"/>
        <v>10</v>
      </c>
      <c r="E20" s="10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spans="1:35" ht="16.2" thickBot="1" x14ac:dyDescent="0.35">
      <c r="A21" s="11">
        <f>A20+1</f>
        <v>17</v>
      </c>
      <c r="B21" s="122" t="s">
        <v>72</v>
      </c>
      <c r="C21" s="72" t="s">
        <v>22</v>
      </c>
      <c r="D21" s="108">
        <f t="shared" si="0"/>
        <v>0</v>
      </c>
      <c r="E21" s="8" t="s">
        <v>0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ht="16.2" thickBot="1" x14ac:dyDescent="0.35">
      <c r="A22" s="63"/>
      <c r="B22" s="64" t="s">
        <v>73</v>
      </c>
      <c r="C22" s="64"/>
      <c r="D22" s="115"/>
      <c r="E22" s="65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</row>
    <row r="23" spans="1:35" x14ac:dyDescent="0.3">
      <c r="A23" s="14">
        <f>A21+1</f>
        <v>18</v>
      </c>
      <c r="B23" s="123" t="s">
        <v>76</v>
      </c>
      <c r="C23" s="71" t="s">
        <v>22</v>
      </c>
      <c r="D23" s="108">
        <f t="shared" si="0"/>
        <v>0</v>
      </c>
      <c r="E23" s="13" t="s">
        <v>0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x14ac:dyDescent="0.3">
      <c r="A24" s="11">
        <f>A23+1</f>
        <v>19</v>
      </c>
      <c r="B24" s="124" t="s">
        <v>77</v>
      </c>
      <c r="C24" s="72" t="s">
        <v>201</v>
      </c>
      <c r="D24" s="108">
        <f t="shared" si="0"/>
        <v>10</v>
      </c>
      <c r="E24" s="10" t="s">
        <v>0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x14ac:dyDescent="0.3">
      <c r="A25" s="11">
        <f>A24+1</f>
        <v>20</v>
      </c>
      <c r="B25" s="124" t="s">
        <v>78</v>
      </c>
      <c r="C25" s="72" t="s">
        <v>22</v>
      </c>
      <c r="D25" s="108">
        <f t="shared" si="0"/>
        <v>0</v>
      </c>
      <c r="E25" s="10" t="s">
        <v>0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x14ac:dyDescent="0.3">
      <c r="A26" s="11">
        <f t="shared" ref="A26:A29" si="1">A25+1</f>
        <v>21</v>
      </c>
      <c r="B26" s="124" t="s">
        <v>79</v>
      </c>
      <c r="C26" s="72" t="s">
        <v>201</v>
      </c>
      <c r="D26" s="108">
        <f t="shared" si="0"/>
        <v>10</v>
      </c>
      <c r="E26" s="10" t="s">
        <v>0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x14ac:dyDescent="0.3">
      <c r="A27" s="11">
        <f t="shared" si="1"/>
        <v>22</v>
      </c>
      <c r="B27" s="125" t="s">
        <v>80</v>
      </c>
      <c r="C27" s="72" t="s">
        <v>22</v>
      </c>
      <c r="D27" s="108">
        <f t="shared" si="0"/>
        <v>0</v>
      </c>
      <c r="E27" s="12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x14ac:dyDescent="0.3">
      <c r="A28" s="11">
        <f t="shared" si="1"/>
        <v>23</v>
      </c>
      <c r="B28" s="124" t="s">
        <v>81</v>
      </c>
      <c r="C28" s="72" t="s">
        <v>201</v>
      </c>
      <c r="D28" s="108">
        <f t="shared" si="0"/>
        <v>10</v>
      </c>
      <c r="E28" s="10" t="s">
        <v>0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ht="29.4" thickBot="1" x14ac:dyDescent="0.35">
      <c r="A29" s="9">
        <f t="shared" si="1"/>
        <v>24</v>
      </c>
      <c r="B29" s="126" t="s">
        <v>211</v>
      </c>
      <c r="C29" s="73" t="s">
        <v>201</v>
      </c>
      <c r="D29" s="108">
        <f t="shared" si="0"/>
        <v>10</v>
      </c>
      <c r="E29" s="8" t="s">
        <v>0</v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ht="0.45" customHeight="1" thickBot="1" x14ac:dyDescent="0.35">
      <c r="A30" s="48"/>
      <c r="B30" s="49"/>
      <c r="C30" s="53">
        <f>COUNTIF(C4:C29,"N/A")</f>
        <v>0</v>
      </c>
      <c r="D30" s="74">
        <f>SUM(D4:D29)</f>
        <v>165</v>
      </c>
      <c r="E30" s="50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1:35" x14ac:dyDescent="0.3">
      <c r="A31" s="6"/>
      <c r="B31" s="6"/>
      <c r="C31" s="6"/>
      <c r="D31" s="7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</row>
    <row r="32" spans="1:35" x14ac:dyDescent="0.3">
      <c r="A32" s="6"/>
      <c r="B32" s="6"/>
      <c r="C32" s="6"/>
      <c r="D32" s="7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x14ac:dyDescent="0.3">
      <c r="A33" s="6"/>
      <c r="B33" s="6"/>
      <c r="C33" s="6"/>
      <c r="D33" s="7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x14ac:dyDescent="0.3">
      <c r="A34" s="6"/>
      <c r="B34" s="6"/>
      <c r="C34" s="6"/>
      <c r="D34" s="7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  <row r="35" spans="1:35" x14ac:dyDescent="0.3">
      <c r="A35" s="6"/>
      <c r="B35" s="6"/>
      <c r="C35" s="6"/>
      <c r="D35" s="7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</row>
    <row r="36" spans="1:35" x14ac:dyDescent="0.3">
      <c r="A36" s="6"/>
      <c r="B36" s="6"/>
      <c r="C36" s="6"/>
      <c r="D36" s="7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</row>
    <row r="37" spans="1:35" x14ac:dyDescent="0.3">
      <c r="A37" s="6"/>
      <c r="B37" s="6"/>
      <c r="C37" s="6"/>
      <c r="D37" s="7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</row>
    <row r="38" spans="1:35" x14ac:dyDescent="0.3">
      <c r="A38" s="6"/>
      <c r="B38" s="6"/>
      <c r="C38" s="6"/>
      <c r="D38" s="7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</row>
    <row r="39" spans="1:35" x14ac:dyDescent="0.3">
      <c r="A39" s="6"/>
      <c r="B39" s="6"/>
      <c r="C39" s="6"/>
      <c r="D39" s="7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</row>
    <row r="40" spans="1:35" x14ac:dyDescent="0.3">
      <c r="A40" s="6"/>
      <c r="B40" s="6"/>
      <c r="C40" s="6"/>
      <c r="D40" s="7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</row>
    <row r="41" spans="1:35" x14ac:dyDescent="0.3">
      <c r="A41" s="6"/>
      <c r="B41" s="6"/>
      <c r="C41" s="6"/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</row>
    <row r="42" spans="1:35" x14ac:dyDescent="0.3">
      <c r="A42" s="6"/>
      <c r="B42" s="6"/>
      <c r="C42" s="6"/>
      <c r="D42" s="7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</row>
    <row r="43" spans="1:35" x14ac:dyDescent="0.3">
      <c r="A43" s="6"/>
      <c r="B43" s="6"/>
      <c r="C43" s="6"/>
      <c r="D43" s="7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</row>
    <row r="44" spans="1:35" x14ac:dyDescent="0.3">
      <c r="A44" s="6"/>
      <c r="B44" s="6"/>
      <c r="C44" s="6"/>
      <c r="D44" s="7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</row>
    <row r="45" spans="1:35" x14ac:dyDescent="0.3">
      <c r="A45" s="6"/>
      <c r="B45" s="6"/>
      <c r="C45" s="6"/>
      <c r="D45" s="7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</row>
    <row r="46" spans="1:35" x14ac:dyDescent="0.3">
      <c r="A46" s="6"/>
      <c r="B46" s="6"/>
      <c r="C46" s="6"/>
      <c r="D46" s="7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</row>
    <row r="47" spans="1:35" x14ac:dyDescent="0.3">
      <c r="A47" s="6"/>
      <c r="B47" s="6"/>
      <c r="C47" s="6"/>
      <c r="D47" s="7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</row>
    <row r="48" spans="1:35" x14ac:dyDescent="0.3">
      <c r="A48" s="6"/>
      <c r="B48" s="6"/>
      <c r="C48" s="6"/>
      <c r="D48" s="7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</row>
    <row r="49" spans="1:17" x14ac:dyDescent="0.3">
      <c r="A49" s="6"/>
      <c r="B49" s="6"/>
      <c r="C49" s="6"/>
      <c r="D49" s="7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</row>
    <row r="50" spans="1:17" x14ac:dyDescent="0.3">
      <c r="A50" s="6"/>
      <c r="B50" s="6"/>
      <c r="C50" s="6"/>
      <c r="D50" s="7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</row>
    <row r="51" spans="1:17" x14ac:dyDescent="0.3"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</row>
  </sheetData>
  <conditionalFormatting sqref="E1">
    <cfRule type="iconSet" priority="1">
      <iconSet iconSet="3TrafficLights2" showValue="0">
        <cfvo type="percent" val="0"/>
        <cfvo type="num" val="0.5"/>
        <cfvo type="num" val="0.8"/>
      </iconSet>
    </cfRule>
  </conditionalFormatting>
  <dataValidations count="1">
    <dataValidation type="list" allowBlank="1" showInputMessage="1" showErrorMessage="1" sqref="C11:C16 C4:C9 C18:C21 C23:C29" xr:uid="{00000000-0002-0000-0200-000000000000}">
      <formula1>$K$4:$K$7</formula1>
    </dataValidation>
  </dataValidations>
  <pageMargins left="0.49" right="0.43999999999999995" top="1" bottom="1" header="0.5" footer="0.5"/>
  <pageSetup paperSize="9" scale="34" fitToHeight="4" orientation="landscape" r:id="rId1"/>
  <headerFooter>
    <oddHeader>&amp;L&amp;"-,Normale"&amp;8&amp;K00-011&amp;G  &amp;10PM² Logs V.3.0.1&amp;C&amp;"-,Grassetto"&amp;16Checklist verifica qualità
&amp;K09-036 &lt;Nome Progetto&gt;&amp;R&amp;G</oddHeader>
    <oddFooter>&amp;RPage &amp;P of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AI58"/>
  <sheetViews>
    <sheetView view="pageLayout" topLeftCell="A16" zoomScale="70" zoomScaleNormal="100" zoomScalePageLayoutView="70" workbookViewId="0">
      <selection activeCell="E5" sqref="E5"/>
    </sheetView>
  </sheetViews>
  <sheetFormatPr defaultColWidth="9.21875" defaultRowHeight="15.6" x14ac:dyDescent="0.3"/>
  <cols>
    <col min="1" max="1" width="8.44140625" style="4" customWidth="1"/>
    <col min="2" max="2" width="77" style="4" customWidth="1"/>
    <col min="3" max="3" width="15.77734375" style="4" customWidth="1"/>
    <col min="4" max="4" width="9.21875" style="5" customWidth="1"/>
    <col min="5" max="5" width="44" style="4" customWidth="1"/>
    <col min="6" max="8" width="9.21875" style="4"/>
    <col min="9" max="9" width="9.21875" style="4" customWidth="1"/>
    <col min="10" max="10" width="9.21875" style="4" hidden="1" customWidth="1"/>
    <col min="11" max="11" width="10.21875" style="4" hidden="1" customWidth="1"/>
    <col min="12" max="16384" width="9.21875" style="4"/>
  </cols>
  <sheetData>
    <row r="1" spans="1:35" ht="44.25" customHeight="1" thickBot="1" x14ac:dyDescent="0.35">
      <c r="A1" s="54" t="s">
        <v>42</v>
      </c>
      <c r="B1" s="55"/>
      <c r="C1" s="76" t="s">
        <v>61</v>
      </c>
      <c r="D1" s="111">
        <f>D37/(290-C37*10)</f>
        <v>1</v>
      </c>
      <c r="E1" s="112">
        <f>D1</f>
        <v>1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ht="30" customHeight="1" thickBot="1" x14ac:dyDescent="0.35">
      <c r="A2" s="66"/>
      <c r="B2" s="67"/>
      <c r="C2" s="68" t="s">
        <v>74</v>
      </c>
      <c r="D2" s="69" t="s">
        <v>39</v>
      </c>
      <c r="E2" s="70" t="s">
        <v>75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ht="16.2" thickBot="1" x14ac:dyDescent="0.35">
      <c r="A3" s="63"/>
      <c r="B3" s="64" t="s">
        <v>82</v>
      </c>
      <c r="C3" s="64"/>
      <c r="D3" s="64"/>
      <c r="E3" s="65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28.8" x14ac:dyDescent="0.3">
      <c r="A4" s="14">
        <v>1</v>
      </c>
      <c r="B4" s="127" t="s">
        <v>83</v>
      </c>
      <c r="C4" s="79" t="s">
        <v>201</v>
      </c>
      <c r="D4" s="108">
        <f>IF(C4="Sì",10,IF(C4="Sì, parzialmente",5,IF(C4="No",0,"-")))</f>
        <v>10</v>
      </c>
      <c r="E4" s="52" t="s">
        <v>297</v>
      </c>
      <c r="F4" s="6"/>
      <c r="G4" s="6"/>
      <c r="H4" s="6"/>
      <c r="I4" s="6"/>
      <c r="J4" s="6"/>
      <c r="K4" s="15" t="s">
        <v>201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</row>
    <row r="5" spans="1:35" x14ac:dyDescent="0.3">
      <c r="A5" s="11">
        <v>2</v>
      </c>
      <c r="B5" s="128" t="s">
        <v>212</v>
      </c>
      <c r="C5" s="80" t="s">
        <v>201</v>
      </c>
      <c r="D5" s="108">
        <f t="shared" ref="D5:D36" si="0">IF(C5="Sì",10,IF(C5="Sì, parzialmente",5,IF(C5="No",0,"-")))</f>
        <v>10</v>
      </c>
      <c r="E5" s="10"/>
      <c r="F5" s="6"/>
      <c r="G5" s="6"/>
      <c r="H5" s="6"/>
      <c r="I5" s="6"/>
      <c r="J5" s="6"/>
      <c r="K5" s="15" t="s">
        <v>202</v>
      </c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x14ac:dyDescent="0.3">
      <c r="A6" s="11">
        <v>3</v>
      </c>
      <c r="B6" s="128" t="s">
        <v>213</v>
      </c>
      <c r="C6" s="80" t="s">
        <v>201</v>
      </c>
      <c r="D6" s="108">
        <f t="shared" si="0"/>
        <v>10</v>
      </c>
      <c r="E6" s="10"/>
      <c r="F6" s="6"/>
      <c r="G6" s="6"/>
      <c r="H6" s="6"/>
      <c r="I6" s="6"/>
      <c r="J6" s="6"/>
      <c r="K6" s="15" t="s">
        <v>22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x14ac:dyDescent="0.3">
      <c r="A7" s="11">
        <v>4</v>
      </c>
      <c r="B7" s="128" t="s">
        <v>214</v>
      </c>
      <c r="C7" s="80" t="s">
        <v>201</v>
      </c>
      <c r="D7" s="108">
        <f t="shared" si="0"/>
        <v>10</v>
      </c>
      <c r="E7" s="10" t="s">
        <v>0</v>
      </c>
      <c r="F7" s="6"/>
      <c r="G7" s="6"/>
      <c r="H7" s="6"/>
      <c r="I7" s="6"/>
      <c r="J7" s="6"/>
      <c r="K7" s="15" t="s">
        <v>24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ht="28.8" x14ac:dyDescent="0.3">
      <c r="A8" s="11">
        <v>5</v>
      </c>
      <c r="B8" s="128" t="s">
        <v>215</v>
      </c>
      <c r="C8" s="80" t="s">
        <v>201</v>
      </c>
      <c r="D8" s="108">
        <f t="shared" si="0"/>
        <v>10</v>
      </c>
      <c r="E8" s="10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x14ac:dyDescent="0.3">
      <c r="A9" s="11">
        <v>6</v>
      </c>
      <c r="B9" s="128" t="s">
        <v>216</v>
      </c>
      <c r="C9" s="80" t="s">
        <v>201</v>
      </c>
      <c r="D9" s="108">
        <f t="shared" si="0"/>
        <v>10</v>
      </c>
      <c r="E9" s="10" t="s">
        <v>0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x14ac:dyDescent="0.3">
      <c r="A10" s="11">
        <v>7</v>
      </c>
      <c r="B10" s="128" t="s">
        <v>217</v>
      </c>
      <c r="C10" s="80" t="s">
        <v>201</v>
      </c>
      <c r="D10" s="108">
        <f t="shared" si="0"/>
        <v>10</v>
      </c>
      <c r="E10" s="10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x14ac:dyDescent="0.3">
      <c r="A11" s="11">
        <v>8</v>
      </c>
      <c r="B11" s="128" t="s">
        <v>84</v>
      </c>
      <c r="C11" s="80" t="s">
        <v>201</v>
      </c>
      <c r="D11" s="108">
        <f t="shared" si="0"/>
        <v>10</v>
      </c>
      <c r="E11" s="10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ht="16.2" thickBot="1" x14ac:dyDescent="0.35">
      <c r="A12" s="11">
        <v>9</v>
      </c>
      <c r="B12" s="128" t="s">
        <v>85</v>
      </c>
      <c r="C12" s="80" t="s">
        <v>201</v>
      </c>
      <c r="D12" s="108">
        <f t="shared" si="0"/>
        <v>10</v>
      </c>
      <c r="E12" s="10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</row>
    <row r="13" spans="1:35" ht="16.2" thickBot="1" x14ac:dyDescent="0.35">
      <c r="A13" s="63"/>
      <c r="B13" s="64" t="s">
        <v>218</v>
      </c>
      <c r="C13" s="64"/>
      <c r="D13" s="115"/>
      <c r="E13" s="65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</row>
    <row r="14" spans="1:35" x14ac:dyDescent="0.3">
      <c r="A14" s="14">
        <f>A12+1</f>
        <v>10</v>
      </c>
      <c r="B14" s="127" t="s">
        <v>220</v>
      </c>
      <c r="C14" s="79" t="s">
        <v>201</v>
      </c>
      <c r="D14" s="108">
        <f t="shared" si="0"/>
        <v>10</v>
      </c>
      <c r="E14" s="13" t="s">
        <v>0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</row>
    <row r="15" spans="1:35" ht="28.8" x14ac:dyDescent="0.3">
      <c r="A15" s="11">
        <f>A14+1</f>
        <v>11</v>
      </c>
      <c r="B15" s="128" t="s">
        <v>221</v>
      </c>
      <c r="C15" s="80" t="s">
        <v>201</v>
      </c>
      <c r="D15" s="108">
        <f t="shared" si="0"/>
        <v>10</v>
      </c>
      <c r="E15" s="10" t="s">
        <v>0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</row>
    <row r="16" spans="1:35" ht="33.6" customHeight="1" thickBot="1" x14ac:dyDescent="0.35">
      <c r="A16" s="11">
        <f>A15+1</f>
        <v>12</v>
      </c>
      <c r="B16" s="128" t="s">
        <v>219</v>
      </c>
      <c r="C16" s="80" t="s">
        <v>201</v>
      </c>
      <c r="D16" s="108">
        <f t="shared" si="0"/>
        <v>10</v>
      </c>
      <c r="E16" s="10" t="s">
        <v>0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</row>
    <row r="17" spans="1:35" ht="16.2" thickBot="1" x14ac:dyDescent="0.35">
      <c r="A17" s="63"/>
      <c r="B17" s="64" t="s">
        <v>86</v>
      </c>
      <c r="C17" s="64"/>
      <c r="D17" s="115"/>
      <c r="E17" s="65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</row>
    <row r="18" spans="1:35" x14ac:dyDescent="0.3">
      <c r="A18" s="14">
        <f>A16+1</f>
        <v>13</v>
      </c>
      <c r="B18" s="127" t="s">
        <v>87</v>
      </c>
      <c r="C18" s="80" t="s">
        <v>201</v>
      </c>
      <c r="D18" s="108">
        <f t="shared" si="0"/>
        <v>10</v>
      </c>
      <c r="E18" s="13" t="s">
        <v>0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</row>
    <row r="19" spans="1:35" x14ac:dyDescent="0.3">
      <c r="A19" s="11">
        <f>A18+1</f>
        <v>14</v>
      </c>
      <c r="B19" s="128" t="s">
        <v>88</v>
      </c>
      <c r="C19" s="80" t="s">
        <v>201</v>
      </c>
      <c r="D19" s="108">
        <f t="shared" si="0"/>
        <v>10</v>
      </c>
      <c r="E19" s="10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</row>
    <row r="20" spans="1:35" x14ac:dyDescent="0.3">
      <c r="A20" s="11">
        <f t="shared" ref="A20:A21" si="1">A19+1</f>
        <v>15</v>
      </c>
      <c r="B20" s="128" t="s">
        <v>89</v>
      </c>
      <c r="C20" s="80" t="s">
        <v>201</v>
      </c>
      <c r="D20" s="108">
        <f t="shared" si="0"/>
        <v>10</v>
      </c>
      <c r="E20" s="10" t="s">
        <v>0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spans="1:35" ht="29.4" thickBot="1" x14ac:dyDescent="0.35">
      <c r="A21" s="11">
        <f t="shared" si="1"/>
        <v>16</v>
      </c>
      <c r="B21" s="129" t="s">
        <v>222</v>
      </c>
      <c r="C21" s="80" t="s">
        <v>201</v>
      </c>
      <c r="D21" s="108">
        <f t="shared" si="0"/>
        <v>10</v>
      </c>
      <c r="E21" s="10" t="s">
        <v>0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ht="16.2" thickBot="1" x14ac:dyDescent="0.35">
      <c r="A22" s="63"/>
      <c r="B22" s="78" t="s">
        <v>90</v>
      </c>
      <c r="C22" s="64"/>
      <c r="D22" s="115"/>
      <c r="E22" s="65" t="s">
        <v>0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</row>
    <row r="23" spans="1:35" x14ac:dyDescent="0.3">
      <c r="A23" s="11">
        <f>A21+1</f>
        <v>17</v>
      </c>
      <c r="B23" s="127" t="s">
        <v>225</v>
      </c>
      <c r="C23" s="80" t="s">
        <v>201</v>
      </c>
      <c r="D23" s="108">
        <f t="shared" si="0"/>
        <v>10</v>
      </c>
      <c r="E23" s="12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x14ac:dyDescent="0.3">
      <c r="A24" s="11">
        <f>A23+1</f>
        <v>18</v>
      </c>
      <c r="B24" s="128" t="s">
        <v>223</v>
      </c>
      <c r="C24" s="80" t="s">
        <v>201</v>
      </c>
      <c r="D24" s="108">
        <f t="shared" si="0"/>
        <v>10</v>
      </c>
      <c r="E24" s="12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29.4" thickBot="1" x14ac:dyDescent="0.35">
      <c r="A25" s="11">
        <f>A24+1</f>
        <v>19</v>
      </c>
      <c r="B25" s="129" t="s">
        <v>224</v>
      </c>
      <c r="C25" s="80" t="s">
        <v>201</v>
      </c>
      <c r="D25" s="108">
        <f t="shared" si="0"/>
        <v>10</v>
      </c>
      <c r="E25" s="12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6.2" thickBot="1" x14ac:dyDescent="0.35">
      <c r="A26" s="63"/>
      <c r="B26" s="64" t="s">
        <v>226</v>
      </c>
      <c r="C26" s="64"/>
      <c r="D26" s="115"/>
      <c r="E26" s="65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x14ac:dyDescent="0.3">
      <c r="A27" s="14">
        <f>A25+1</f>
        <v>20</v>
      </c>
      <c r="B27" s="136" t="s">
        <v>91</v>
      </c>
      <c r="C27" s="80" t="s">
        <v>201</v>
      </c>
      <c r="D27" s="108">
        <f t="shared" si="0"/>
        <v>10</v>
      </c>
      <c r="E27" s="137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28.8" x14ac:dyDescent="0.3">
      <c r="A28" s="11">
        <f>A27+1</f>
        <v>21</v>
      </c>
      <c r="B28" s="89" t="s">
        <v>227</v>
      </c>
      <c r="C28" s="138" t="s">
        <v>201</v>
      </c>
      <c r="D28" s="108">
        <f t="shared" si="0"/>
        <v>10</v>
      </c>
      <c r="E28" s="12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ht="28.8" x14ac:dyDescent="0.3">
      <c r="A29" s="11">
        <f t="shared" ref="A29:A36" si="2">A28+1</f>
        <v>22</v>
      </c>
      <c r="B29" s="89" t="s">
        <v>92</v>
      </c>
      <c r="C29" s="80" t="s">
        <v>201</v>
      </c>
      <c r="D29" s="108">
        <f t="shared" si="0"/>
        <v>10</v>
      </c>
      <c r="E29" s="12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ht="28.8" x14ac:dyDescent="0.3">
      <c r="A30" s="11">
        <f t="shared" si="2"/>
        <v>23</v>
      </c>
      <c r="B30" s="89" t="s">
        <v>228</v>
      </c>
      <c r="C30" s="80" t="s">
        <v>201</v>
      </c>
      <c r="D30" s="108">
        <f t="shared" si="0"/>
        <v>10</v>
      </c>
      <c r="E30" s="12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1:35" x14ac:dyDescent="0.3">
      <c r="A31" s="11">
        <f t="shared" si="2"/>
        <v>24</v>
      </c>
      <c r="B31" s="89" t="s">
        <v>229</v>
      </c>
      <c r="C31" s="80" t="s">
        <v>201</v>
      </c>
      <c r="D31" s="108">
        <f t="shared" si="0"/>
        <v>10</v>
      </c>
      <c r="E31" s="12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</row>
    <row r="32" spans="1:35" x14ac:dyDescent="0.3">
      <c r="A32" s="11">
        <f t="shared" si="2"/>
        <v>25</v>
      </c>
      <c r="B32" s="89" t="s">
        <v>93</v>
      </c>
      <c r="C32" s="80" t="s">
        <v>201</v>
      </c>
      <c r="D32" s="108">
        <f t="shared" si="0"/>
        <v>10</v>
      </c>
      <c r="E32" s="12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x14ac:dyDescent="0.3">
      <c r="A33" s="11">
        <f t="shared" si="2"/>
        <v>26</v>
      </c>
      <c r="B33" s="89" t="s">
        <v>94</v>
      </c>
      <c r="C33" s="80" t="s">
        <v>201</v>
      </c>
      <c r="D33" s="108">
        <f t="shared" si="0"/>
        <v>10</v>
      </c>
      <c r="E33" s="12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x14ac:dyDescent="0.3">
      <c r="A34" s="11">
        <f t="shared" si="2"/>
        <v>27</v>
      </c>
      <c r="B34" s="89" t="s">
        <v>230</v>
      </c>
      <c r="C34" s="80" t="s">
        <v>201</v>
      </c>
      <c r="D34" s="108">
        <f t="shared" si="0"/>
        <v>10</v>
      </c>
      <c r="E34" s="12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  <row r="35" spans="1:35" x14ac:dyDescent="0.3">
      <c r="A35" s="11">
        <f t="shared" si="2"/>
        <v>28</v>
      </c>
      <c r="B35" s="89" t="s">
        <v>231</v>
      </c>
      <c r="C35" s="80" t="s">
        <v>201</v>
      </c>
      <c r="D35" s="108">
        <f t="shared" si="0"/>
        <v>10</v>
      </c>
      <c r="E35" s="10" t="s">
        <v>0</v>
      </c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</row>
    <row r="36" spans="1:35" ht="31.8" customHeight="1" thickBot="1" x14ac:dyDescent="0.35">
      <c r="A36" s="9">
        <f t="shared" si="2"/>
        <v>29</v>
      </c>
      <c r="B36" s="90" t="s">
        <v>95</v>
      </c>
      <c r="C36" s="81" t="s">
        <v>201</v>
      </c>
      <c r="D36" s="108">
        <f t="shared" si="0"/>
        <v>10</v>
      </c>
      <c r="E36" s="8" t="s">
        <v>0</v>
      </c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</row>
    <row r="37" spans="1:35" ht="0.45" customHeight="1" thickBot="1" x14ac:dyDescent="0.35">
      <c r="A37" s="48"/>
      <c r="B37" s="49"/>
      <c r="C37" s="53">
        <f>COUNTIF(C4:C36,"N/A")</f>
        <v>0</v>
      </c>
      <c r="D37" s="74">
        <f>SUM(D4:D36)</f>
        <v>290</v>
      </c>
      <c r="E37" s="50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</row>
    <row r="38" spans="1:35" x14ac:dyDescent="0.3">
      <c r="A38" s="6"/>
      <c r="B38" s="6"/>
      <c r="C38" s="6"/>
      <c r="D38" s="7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</row>
    <row r="39" spans="1:35" x14ac:dyDescent="0.3">
      <c r="A39" s="6"/>
      <c r="B39" s="6"/>
      <c r="C39" s="6"/>
      <c r="D39" s="7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</row>
    <row r="40" spans="1:35" x14ac:dyDescent="0.3">
      <c r="A40" s="6"/>
      <c r="B40" s="6"/>
      <c r="C40" s="6"/>
      <c r="D40" s="7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</row>
    <row r="41" spans="1:35" x14ac:dyDescent="0.3">
      <c r="A41" s="6"/>
      <c r="B41" s="6"/>
      <c r="C41" s="6"/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</row>
    <row r="42" spans="1:35" x14ac:dyDescent="0.3">
      <c r="A42" s="6"/>
      <c r="B42" s="6"/>
      <c r="C42" s="6"/>
      <c r="D42" s="7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</row>
    <row r="43" spans="1:35" x14ac:dyDescent="0.3">
      <c r="A43" s="6"/>
      <c r="B43" s="6"/>
      <c r="C43" s="6"/>
      <c r="D43" s="7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</row>
    <row r="44" spans="1:35" x14ac:dyDescent="0.3">
      <c r="A44" s="6"/>
      <c r="B44" s="6"/>
      <c r="C44" s="6"/>
      <c r="D44" s="7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</row>
    <row r="45" spans="1:35" x14ac:dyDescent="0.3">
      <c r="A45" s="6"/>
      <c r="B45" s="6"/>
      <c r="C45" s="6"/>
      <c r="D45" s="7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</row>
    <row r="46" spans="1:35" x14ac:dyDescent="0.3">
      <c r="A46" s="6"/>
      <c r="B46" s="6"/>
      <c r="C46" s="6"/>
      <c r="D46" s="7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</row>
    <row r="47" spans="1:35" x14ac:dyDescent="0.3">
      <c r="A47" s="6"/>
      <c r="B47" s="6"/>
      <c r="C47" s="6"/>
      <c r="D47" s="7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</row>
    <row r="48" spans="1:35" x14ac:dyDescent="0.3">
      <c r="A48" s="6"/>
      <c r="B48" s="6"/>
      <c r="C48" s="6"/>
      <c r="D48" s="7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</row>
    <row r="49" spans="1:35" x14ac:dyDescent="0.3">
      <c r="A49" s="6"/>
      <c r="B49" s="6"/>
      <c r="C49" s="6"/>
      <c r="D49" s="7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</row>
    <row r="50" spans="1:35" x14ac:dyDescent="0.3">
      <c r="A50" s="6"/>
      <c r="B50" s="6"/>
      <c r="C50" s="6"/>
      <c r="D50" s="7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</row>
    <row r="51" spans="1:35" x14ac:dyDescent="0.3">
      <c r="A51" s="6"/>
      <c r="B51" s="6"/>
      <c r="C51" s="6"/>
      <c r="D51" s="7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</row>
    <row r="52" spans="1:35" x14ac:dyDescent="0.3">
      <c r="A52" s="6"/>
      <c r="B52" s="6"/>
      <c r="C52" s="6"/>
      <c r="D52" s="7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</row>
    <row r="53" spans="1:35" x14ac:dyDescent="0.3">
      <c r="A53" s="6"/>
      <c r="B53" s="6"/>
      <c r="C53" s="6"/>
      <c r="D53" s="7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</row>
    <row r="54" spans="1:35" x14ac:dyDescent="0.3">
      <c r="A54" s="6"/>
      <c r="B54" s="6"/>
      <c r="C54" s="6"/>
      <c r="D54" s="7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</row>
    <row r="55" spans="1:35" x14ac:dyDescent="0.3">
      <c r="A55" s="6"/>
      <c r="B55" s="6"/>
      <c r="C55" s="6"/>
      <c r="D55" s="7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</row>
    <row r="56" spans="1:35" x14ac:dyDescent="0.3">
      <c r="A56" s="6"/>
      <c r="B56" s="6"/>
      <c r="C56" s="6"/>
      <c r="D56" s="7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</row>
    <row r="57" spans="1:35" x14ac:dyDescent="0.3">
      <c r="A57" s="6"/>
      <c r="B57" s="6"/>
      <c r="C57" s="6"/>
      <c r="D57" s="7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</row>
    <row r="58" spans="1:35" x14ac:dyDescent="0.3"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</row>
  </sheetData>
  <conditionalFormatting sqref="E1">
    <cfRule type="iconSet" priority="1">
      <iconSet iconSet="3TrafficLights2" showValue="0">
        <cfvo type="percent" val="0"/>
        <cfvo type="num" val="0.5"/>
        <cfvo type="num" val="0.8"/>
      </iconSet>
    </cfRule>
  </conditionalFormatting>
  <dataValidations disablePrompts="1" count="1">
    <dataValidation type="list" allowBlank="1" showInputMessage="1" showErrorMessage="1" sqref="C18:C21 C14:C16 C4:C12 C23:C36" xr:uid="{00000000-0002-0000-0300-000000000000}">
      <formula1>$K$4:$K$7</formula1>
    </dataValidation>
  </dataValidations>
  <pageMargins left="0.49" right="0.43999999999999995" top="1" bottom="1" header="0.5" footer="0.5"/>
  <pageSetup paperSize="9" scale="34" fitToHeight="4" orientation="landscape" r:id="rId1"/>
  <headerFooter>
    <oddHeader>&amp;L&amp;"-,Normale"&amp;8&amp;K00-009&amp;G  &amp;10PM² Logs V.3.0.1
&amp;C&amp;"-,Grassetto"&amp;16Checklist verifica qualità
&amp;K09-034 &lt;Nome Progetto&gt;&amp;R&amp;G</oddHeader>
    <oddFooter>&amp;RPage &amp;P of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I42"/>
  <sheetViews>
    <sheetView view="pageLayout" zoomScale="70" zoomScaleNormal="100" zoomScalePageLayoutView="70" workbookViewId="0">
      <selection activeCell="H9" sqref="H9"/>
    </sheetView>
  </sheetViews>
  <sheetFormatPr defaultColWidth="9.21875" defaultRowHeight="15.6" x14ac:dyDescent="0.3"/>
  <cols>
    <col min="1" max="1" width="8.44140625" style="4" customWidth="1"/>
    <col min="2" max="2" width="77" style="4" customWidth="1"/>
    <col min="3" max="3" width="15.77734375" style="4" customWidth="1"/>
    <col min="4" max="4" width="9.21875" style="5" customWidth="1"/>
    <col min="5" max="5" width="44" style="4" customWidth="1"/>
    <col min="6" max="8" width="9.21875" style="4"/>
    <col min="9" max="9" width="8.44140625" style="4" customWidth="1"/>
    <col min="10" max="10" width="9.21875" style="4" hidden="1" customWidth="1"/>
    <col min="11" max="11" width="0.33203125" style="4" hidden="1" customWidth="1"/>
    <col min="12" max="16384" width="9.21875" style="4"/>
  </cols>
  <sheetData>
    <row r="1" spans="1:35" ht="44.25" customHeight="1" thickBot="1" x14ac:dyDescent="0.35">
      <c r="A1" s="54" t="s">
        <v>43</v>
      </c>
      <c r="B1" s="55"/>
      <c r="C1" s="76" t="s">
        <v>61</v>
      </c>
      <c r="D1" s="111">
        <f>D21/(140-C21*10)</f>
        <v>0.8928571428571429</v>
      </c>
      <c r="E1" s="112">
        <f>D1</f>
        <v>0.8928571428571429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ht="30" customHeight="1" thickBot="1" x14ac:dyDescent="0.35">
      <c r="A2" s="66"/>
      <c r="B2" s="67"/>
      <c r="C2" s="68" t="s">
        <v>74</v>
      </c>
      <c r="D2" s="69" t="s">
        <v>39</v>
      </c>
      <c r="E2" s="70" t="s">
        <v>75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ht="16.2" thickBot="1" x14ac:dyDescent="0.35">
      <c r="A3" s="63"/>
      <c r="B3" s="78" t="s">
        <v>96</v>
      </c>
      <c r="C3" s="64"/>
      <c r="D3" s="64"/>
      <c r="E3" s="65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18" customHeight="1" x14ac:dyDescent="0.3">
      <c r="A4" s="14">
        <v>1</v>
      </c>
      <c r="B4" s="127" t="s">
        <v>97</v>
      </c>
      <c r="C4" s="116" t="s">
        <v>201</v>
      </c>
      <c r="D4" s="108">
        <f>IF(C4="Sì",10,IF(C4="Sì, parzialmente",5,IF(C4="No",0,"-")))</f>
        <v>10</v>
      </c>
      <c r="E4" s="52" t="s">
        <v>297</v>
      </c>
      <c r="F4" s="6"/>
      <c r="G4" s="6"/>
      <c r="H4" s="6"/>
      <c r="I4" s="6"/>
      <c r="J4" s="6"/>
      <c r="K4" s="15" t="s">
        <v>201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</row>
    <row r="5" spans="1:35" x14ac:dyDescent="0.3">
      <c r="A5" s="11">
        <v>2</v>
      </c>
      <c r="B5" s="128" t="s">
        <v>98</v>
      </c>
      <c r="C5" s="72" t="s">
        <v>202</v>
      </c>
      <c r="D5" s="108">
        <f t="shared" ref="D5:D20" si="0">IF(C5="Sì",10,IF(C5="Sì, parzialmente",5,IF(C5="No",0,"-")))</f>
        <v>5</v>
      </c>
      <c r="E5" s="10"/>
      <c r="F5" s="6"/>
      <c r="G5" s="6"/>
      <c r="H5" s="6"/>
      <c r="I5" s="6"/>
      <c r="J5" s="6"/>
      <c r="K5" s="15" t="s">
        <v>202</v>
      </c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ht="16.2" thickBot="1" x14ac:dyDescent="0.35">
      <c r="A6" s="11">
        <v>3</v>
      </c>
      <c r="B6" s="128" t="s">
        <v>99</v>
      </c>
      <c r="C6" s="73" t="s">
        <v>201</v>
      </c>
      <c r="D6" s="108">
        <f t="shared" si="0"/>
        <v>10</v>
      </c>
      <c r="E6" s="10"/>
      <c r="F6" s="6"/>
      <c r="G6" s="6"/>
      <c r="H6" s="6"/>
      <c r="I6" s="6"/>
      <c r="J6" s="6"/>
      <c r="K6" s="15" t="s">
        <v>22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16.2" thickBot="1" x14ac:dyDescent="0.35">
      <c r="A7" s="63"/>
      <c r="B7" s="78" t="s">
        <v>100</v>
      </c>
      <c r="C7" s="64"/>
      <c r="D7" s="115"/>
      <c r="E7" s="65"/>
      <c r="F7" s="6"/>
      <c r="G7" s="6"/>
      <c r="H7" s="6"/>
      <c r="I7" s="6"/>
      <c r="J7" s="6"/>
      <c r="K7" s="15" t="s">
        <v>24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x14ac:dyDescent="0.3">
      <c r="A8" s="14">
        <f>A6+1</f>
        <v>4</v>
      </c>
      <c r="B8" s="127" t="s">
        <v>232</v>
      </c>
      <c r="C8" s="116" t="s">
        <v>201</v>
      </c>
      <c r="D8" s="108">
        <f t="shared" si="0"/>
        <v>10</v>
      </c>
      <c r="E8" s="10" t="s">
        <v>0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x14ac:dyDescent="0.3">
      <c r="A9" s="11">
        <f>A8+1</f>
        <v>5</v>
      </c>
      <c r="B9" s="130" t="s">
        <v>101</v>
      </c>
      <c r="C9" s="72" t="s">
        <v>201</v>
      </c>
      <c r="D9" s="108">
        <f t="shared" si="0"/>
        <v>10</v>
      </c>
      <c r="E9" s="10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x14ac:dyDescent="0.3">
      <c r="A10" s="11">
        <f t="shared" ref="A10:A13" si="1">A9+1</f>
        <v>6</v>
      </c>
      <c r="B10" s="130" t="s">
        <v>233</v>
      </c>
      <c r="C10" s="72" t="s">
        <v>201</v>
      </c>
      <c r="D10" s="108">
        <f t="shared" si="0"/>
        <v>10</v>
      </c>
      <c r="E10" s="10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x14ac:dyDescent="0.3">
      <c r="A11" s="11">
        <f t="shared" si="1"/>
        <v>7</v>
      </c>
      <c r="B11" s="130" t="s">
        <v>234</v>
      </c>
      <c r="C11" s="72" t="s">
        <v>202</v>
      </c>
      <c r="D11" s="108">
        <f t="shared" si="0"/>
        <v>5</v>
      </c>
      <c r="E11" s="10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x14ac:dyDescent="0.3">
      <c r="A12" s="11">
        <f t="shared" si="1"/>
        <v>8</v>
      </c>
      <c r="B12" s="128" t="s">
        <v>235</v>
      </c>
      <c r="C12" s="72" t="s">
        <v>201</v>
      </c>
      <c r="D12" s="108">
        <f t="shared" si="0"/>
        <v>10</v>
      </c>
      <c r="E12" s="10" t="s">
        <v>0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</row>
    <row r="13" spans="1:35" ht="16.2" thickBot="1" x14ac:dyDescent="0.35">
      <c r="A13" s="11">
        <f t="shared" si="1"/>
        <v>9</v>
      </c>
      <c r="B13" s="128" t="s">
        <v>102</v>
      </c>
      <c r="C13" s="72" t="s">
        <v>201</v>
      </c>
      <c r="D13" s="108">
        <f t="shared" si="0"/>
        <v>10</v>
      </c>
      <c r="E13" s="10" t="s">
        <v>0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</row>
    <row r="14" spans="1:35" ht="16.2" thickBot="1" x14ac:dyDescent="0.35">
      <c r="A14" s="63"/>
      <c r="B14" s="78" t="s">
        <v>104</v>
      </c>
      <c r="C14" s="64"/>
      <c r="D14" s="115"/>
      <c r="E14" s="65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</row>
    <row r="15" spans="1:35" x14ac:dyDescent="0.3">
      <c r="A15" s="14">
        <f>A13+1</f>
        <v>10</v>
      </c>
      <c r="B15" s="127" t="s">
        <v>103</v>
      </c>
      <c r="C15" s="116" t="s">
        <v>201</v>
      </c>
      <c r="D15" s="108">
        <f t="shared" si="0"/>
        <v>10</v>
      </c>
      <c r="E15" s="13" t="s">
        <v>0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</row>
    <row r="16" spans="1:35" x14ac:dyDescent="0.3">
      <c r="A16" s="11">
        <f>A15+1</f>
        <v>11</v>
      </c>
      <c r="B16" s="128" t="s">
        <v>105</v>
      </c>
      <c r="C16" s="72" t="s">
        <v>202</v>
      </c>
      <c r="D16" s="108">
        <f t="shared" si="0"/>
        <v>5</v>
      </c>
      <c r="E16" s="10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</row>
    <row r="17" spans="1:35" ht="16.2" thickBot="1" x14ac:dyDescent="0.35">
      <c r="A17" s="11">
        <f>A16+1</f>
        <v>12</v>
      </c>
      <c r="B17" s="129" t="s">
        <v>236</v>
      </c>
      <c r="C17" s="72" t="s">
        <v>201</v>
      </c>
      <c r="D17" s="108">
        <f t="shared" si="0"/>
        <v>10</v>
      </c>
      <c r="E17" s="10" t="s">
        <v>0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</row>
    <row r="18" spans="1:35" ht="16.2" thickBot="1" x14ac:dyDescent="0.35">
      <c r="A18" s="63"/>
      <c r="B18" s="78" t="s">
        <v>106</v>
      </c>
      <c r="C18" s="64"/>
      <c r="D18" s="115"/>
      <c r="E18" s="65" t="s">
        <v>0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</row>
    <row r="19" spans="1:35" x14ac:dyDescent="0.3">
      <c r="A19" s="14">
        <f>A17+1</f>
        <v>13</v>
      </c>
      <c r="B19" s="127" t="s">
        <v>107</v>
      </c>
      <c r="C19" s="116" t="s">
        <v>201</v>
      </c>
      <c r="D19" s="108">
        <f t="shared" si="0"/>
        <v>10</v>
      </c>
      <c r="E19" s="13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</row>
    <row r="20" spans="1:35" ht="16.95" customHeight="1" thickBot="1" x14ac:dyDescent="0.35">
      <c r="A20" s="9">
        <f>A19+1</f>
        <v>14</v>
      </c>
      <c r="B20" s="129" t="s">
        <v>108</v>
      </c>
      <c r="C20" s="73" t="s">
        <v>201</v>
      </c>
      <c r="D20" s="114">
        <f t="shared" si="0"/>
        <v>10</v>
      </c>
      <c r="E20" s="8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spans="1:35" ht="18" hidden="1" customHeight="1" thickBot="1" x14ac:dyDescent="0.35">
      <c r="A21" s="48"/>
      <c r="B21" s="49"/>
      <c r="C21" s="53">
        <f>COUNTIF(C4:C20,"N/A")</f>
        <v>0</v>
      </c>
      <c r="D21" s="144">
        <f>SUM(D4:D20)</f>
        <v>125</v>
      </c>
      <c r="E21" s="50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x14ac:dyDescent="0.3">
      <c r="A22" s="6"/>
      <c r="B22" s="6"/>
      <c r="C22" s="6"/>
      <c r="D22" s="145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</row>
    <row r="23" spans="1:35" x14ac:dyDescent="0.3">
      <c r="A23" s="6"/>
      <c r="B23" s="6"/>
      <c r="C23" s="6"/>
      <c r="D23" s="7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x14ac:dyDescent="0.3">
      <c r="A24" s="6"/>
      <c r="B24" s="6"/>
      <c r="C24" s="6"/>
      <c r="D24" s="7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x14ac:dyDescent="0.3">
      <c r="A25" s="6"/>
      <c r="B25" s="6"/>
      <c r="C25" s="6"/>
      <c r="D25" s="7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x14ac:dyDescent="0.3">
      <c r="A26" s="6"/>
      <c r="B26" s="6"/>
      <c r="C26" s="6"/>
      <c r="D26" s="7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x14ac:dyDescent="0.3">
      <c r="A27" s="6"/>
      <c r="B27" s="6"/>
      <c r="C27" s="6"/>
      <c r="D27" s="7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x14ac:dyDescent="0.3">
      <c r="A28" s="6"/>
      <c r="B28" s="6"/>
      <c r="C28" s="6"/>
      <c r="D28" s="7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x14ac:dyDescent="0.3">
      <c r="A29" s="6"/>
      <c r="B29" s="6"/>
      <c r="C29" s="6"/>
      <c r="D29" s="7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x14ac:dyDescent="0.3">
      <c r="A30" s="6"/>
      <c r="B30" s="6"/>
      <c r="C30" s="6"/>
      <c r="D30" s="7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1:35" x14ac:dyDescent="0.3">
      <c r="A31" s="6"/>
      <c r="B31" s="6"/>
      <c r="C31" s="6"/>
      <c r="D31" s="7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</row>
    <row r="32" spans="1:35" x14ac:dyDescent="0.3">
      <c r="A32" s="6"/>
      <c r="B32" s="6"/>
      <c r="C32" s="6"/>
      <c r="D32" s="7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x14ac:dyDescent="0.3">
      <c r="A33" s="6"/>
      <c r="B33" s="6"/>
      <c r="C33" s="6"/>
      <c r="D33" s="7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x14ac:dyDescent="0.3">
      <c r="A34" s="6"/>
      <c r="B34" s="6"/>
      <c r="C34" s="6"/>
      <c r="D34" s="7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</row>
    <row r="35" spans="1:35" x14ac:dyDescent="0.3">
      <c r="A35" s="6"/>
      <c r="B35" s="6"/>
      <c r="C35" s="6"/>
      <c r="D35" s="7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35" x14ac:dyDescent="0.3">
      <c r="A36" s="6"/>
      <c r="B36" s="6"/>
      <c r="C36" s="6"/>
      <c r="D36" s="7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</row>
    <row r="37" spans="1:35" x14ac:dyDescent="0.3">
      <c r="A37" s="6"/>
      <c r="B37" s="6"/>
      <c r="C37" s="6"/>
      <c r="D37" s="7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35" x14ac:dyDescent="0.3">
      <c r="A38" s="6"/>
      <c r="B38" s="6"/>
      <c r="C38" s="6"/>
      <c r="D38" s="7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</row>
    <row r="39" spans="1:35" x14ac:dyDescent="0.3">
      <c r="A39" s="6"/>
      <c r="B39" s="6"/>
      <c r="C39" s="6"/>
      <c r="D39" s="7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</row>
    <row r="40" spans="1:35" x14ac:dyDescent="0.3">
      <c r="A40" s="6"/>
      <c r="B40" s="6"/>
      <c r="C40" s="6"/>
      <c r="D40" s="7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1:35" x14ac:dyDescent="0.3">
      <c r="A41" s="6"/>
      <c r="B41" s="6"/>
      <c r="C41" s="6"/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</row>
    <row r="42" spans="1:35" x14ac:dyDescent="0.3"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</row>
  </sheetData>
  <conditionalFormatting sqref="E1">
    <cfRule type="iconSet" priority="1">
      <iconSet iconSet="3TrafficLights2" showValue="0">
        <cfvo type="percent" val="0"/>
        <cfvo type="num" val="0.5"/>
        <cfvo type="num" val="0.8"/>
      </iconSet>
    </cfRule>
  </conditionalFormatting>
  <dataValidations count="1">
    <dataValidation type="list" allowBlank="1" showInputMessage="1" showErrorMessage="1" sqref="C4:C6 C8:C13 C15:C17 C19:C20" xr:uid="{00000000-0002-0000-0400-000000000000}">
      <formula1>$K$4:$K$7</formula1>
    </dataValidation>
  </dataValidations>
  <pageMargins left="0.49" right="0.43999999999999995" top="1" bottom="1" header="0.5" footer="0.5"/>
  <pageSetup paperSize="9" scale="90" fitToHeight="4" orientation="landscape" r:id="rId1"/>
  <headerFooter>
    <oddHeader>&amp;L&amp;"-,Normale"&amp;8&amp;K00-010&amp;G  &amp;10&amp;K00-027PM² Logs V.3.0.1&amp;C&amp;"-,Grassetto"&amp;16Checklist verifica qualità
&amp;K09-035 &lt;Nome Progetto&gt;&amp;R&amp;G</oddHeader>
    <oddFooter>&amp;RPage &amp;P of 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AI57"/>
  <sheetViews>
    <sheetView view="pageLayout" topLeftCell="A13" zoomScale="70" zoomScaleNormal="100" zoomScalePageLayoutView="70" workbookViewId="0">
      <selection activeCell="E5" sqref="E5"/>
    </sheetView>
  </sheetViews>
  <sheetFormatPr defaultColWidth="9.21875" defaultRowHeight="15.6" x14ac:dyDescent="0.3"/>
  <cols>
    <col min="1" max="1" width="8.44140625" style="4" customWidth="1"/>
    <col min="2" max="2" width="77" style="4" customWidth="1"/>
    <col min="3" max="3" width="15.77734375" style="4" customWidth="1"/>
    <col min="4" max="4" width="9.21875" style="5" customWidth="1"/>
    <col min="5" max="5" width="44" style="4" customWidth="1"/>
    <col min="6" max="8" width="9.21875" style="4"/>
    <col min="9" max="9" width="9.21875" style="4" customWidth="1"/>
    <col min="10" max="10" width="0" style="4" hidden="1" customWidth="1"/>
    <col min="11" max="11" width="0.21875" style="4" hidden="1" customWidth="1"/>
    <col min="12" max="16384" width="9.21875" style="4"/>
  </cols>
  <sheetData>
    <row r="1" spans="1:35" ht="44.25" customHeight="1" thickBot="1" x14ac:dyDescent="0.35">
      <c r="A1" s="54" t="s">
        <v>44</v>
      </c>
      <c r="B1" s="55"/>
      <c r="C1" s="76" t="s">
        <v>61</v>
      </c>
      <c r="D1" s="111">
        <f>D36/(300-C36*10)</f>
        <v>0.83333333333333337</v>
      </c>
      <c r="E1" s="112">
        <f>D1</f>
        <v>0.83333333333333337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ht="30" customHeight="1" thickBot="1" x14ac:dyDescent="0.35">
      <c r="A2" s="66"/>
      <c r="B2" s="67"/>
      <c r="C2" s="68" t="s">
        <v>74</v>
      </c>
      <c r="D2" s="69" t="s">
        <v>39</v>
      </c>
      <c r="E2" s="70" t="s">
        <v>75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ht="16.2" thickBot="1" x14ac:dyDescent="0.35">
      <c r="A3" s="63"/>
      <c r="B3" s="78" t="s">
        <v>109</v>
      </c>
      <c r="C3" s="64"/>
      <c r="D3" s="64"/>
      <c r="E3" s="65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x14ac:dyDescent="0.3">
      <c r="A4" s="14">
        <v>1</v>
      </c>
      <c r="B4" s="82" t="s">
        <v>237</v>
      </c>
      <c r="C4" s="80">
        <v>10</v>
      </c>
      <c r="D4" s="113">
        <f>C4</f>
        <v>10</v>
      </c>
      <c r="E4" s="83" t="s">
        <v>297</v>
      </c>
      <c r="F4" s="6"/>
      <c r="G4" s="6"/>
      <c r="H4" s="6"/>
      <c r="I4" s="6"/>
      <c r="J4" s="6"/>
      <c r="K4" s="15" t="s">
        <v>201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</row>
    <row r="5" spans="1:35" x14ac:dyDescent="0.3">
      <c r="A5" s="11">
        <v>2</v>
      </c>
      <c r="B5" s="84" t="s">
        <v>238</v>
      </c>
      <c r="C5" s="80">
        <v>10</v>
      </c>
      <c r="D5" s="113">
        <f>C5</f>
        <v>10</v>
      </c>
      <c r="E5" s="85"/>
      <c r="F5" s="6"/>
      <c r="G5" s="6"/>
      <c r="H5" s="6"/>
      <c r="I5" s="6"/>
      <c r="J5" s="6"/>
      <c r="K5" s="15" t="s">
        <v>202</v>
      </c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x14ac:dyDescent="0.3">
      <c r="A6" s="11">
        <v>3</v>
      </c>
      <c r="B6" s="84" t="s">
        <v>110</v>
      </c>
      <c r="C6" s="80" t="s">
        <v>201</v>
      </c>
      <c r="D6" s="108">
        <f>IF(C6="Sì",10,IF(C6="Sì, parzialmente",5,IF(C6="No",0,"-")))</f>
        <v>10</v>
      </c>
      <c r="E6" s="85"/>
      <c r="F6" s="6"/>
      <c r="G6" s="6"/>
      <c r="H6" s="6"/>
      <c r="I6" s="6"/>
      <c r="J6" s="6"/>
      <c r="K6" s="15" t="s">
        <v>22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x14ac:dyDescent="0.3">
      <c r="A7" s="11">
        <v>4</v>
      </c>
      <c r="B7" s="84" t="s">
        <v>111</v>
      </c>
      <c r="C7" s="80" t="s">
        <v>201</v>
      </c>
      <c r="D7" s="108">
        <f t="shared" ref="D7:D35" si="0">IF(C7="Sì",10,IF(C7="Sì, parzialmente",5,IF(C7="No",0,"-")))</f>
        <v>10</v>
      </c>
      <c r="E7" s="85" t="s">
        <v>0</v>
      </c>
      <c r="F7" s="6"/>
      <c r="G7" s="6"/>
      <c r="H7" s="6"/>
      <c r="I7" s="6"/>
      <c r="J7" s="6"/>
      <c r="K7" s="15" t="s">
        <v>24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x14ac:dyDescent="0.3">
      <c r="A8" s="11">
        <v>5</v>
      </c>
      <c r="B8" s="84" t="s">
        <v>239</v>
      </c>
      <c r="C8" s="80" t="s">
        <v>201</v>
      </c>
      <c r="D8" s="108">
        <f t="shared" si="0"/>
        <v>10</v>
      </c>
      <c r="E8" s="85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ht="28.8" x14ac:dyDescent="0.3">
      <c r="A9" s="11">
        <v>6</v>
      </c>
      <c r="B9" s="84" t="s">
        <v>240</v>
      </c>
      <c r="C9" s="80" t="s">
        <v>22</v>
      </c>
      <c r="D9" s="108">
        <f t="shared" si="0"/>
        <v>0</v>
      </c>
      <c r="E9" s="85" t="s">
        <v>0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x14ac:dyDescent="0.3">
      <c r="A10" s="11">
        <v>7</v>
      </c>
      <c r="B10" s="84" t="s">
        <v>241</v>
      </c>
      <c r="C10" s="80" t="s">
        <v>201</v>
      </c>
      <c r="D10" s="108">
        <f t="shared" si="0"/>
        <v>10</v>
      </c>
      <c r="E10" s="85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x14ac:dyDescent="0.3">
      <c r="A11" s="11">
        <v>8</v>
      </c>
      <c r="B11" s="84" t="s">
        <v>242</v>
      </c>
      <c r="C11" s="80" t="s">
        <v>201</v>
      </c>
      <c r="D11" s="108">
        <f t="shared" si="0"/>
        <v>10</v>
      </c>
      <c r="E11" s="85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x14ac:dyDescent="0.3">
      <c r="A12" s="11">
        <v>9</v>
      </c>
      <c r="B12" s="84" t="s">
        <v>112</v>
      </c>
      <c r="C12" s="80" t="s">
        <v>201</v>
      </c>
      <c r="D12" s="108">
        <f t="shared" si="0"/>
        <v>10</v>
      </c>
      <c r="E12" s="85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</row>
    <row r="13" spans="1:35" x14ac:dyDescent="0.3">
      <c r="A13" s="11">
        <v>10</v>
      </c>
      <c r="B13" s="84" t="s">
        <v>113</v>
      </c>
      <c r="C13" s="80" t="s">
        <v>201</v>
      </c>
      <c r="D13" s="108">
        <f t="shared" si="0"/>
        <v>10</v>
      </c>
      <c r="E13" s="85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</row>
    <row r="14" spans="1:35" ht="32.4" customHeight="1" thickBot="1" x14ac:dyDescent="0.35">
      <c r="A14" s="11">
        <v>11</v>
      </c>
      <c r="B14" s="84" t="s">
        <v>243</v>
      </c>
      <c r="C14" s="80" t="s">
        <v>201</v>
      </c>
      <c r="D14" s="108">
        <f t="shared" si="0"/>
        <v>10</v>
      </c>
      <c r="E14" s="85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</row>
    <row r="15" spans="1:35" ht="16.2" thickBot="1" x14ac:dyDescent="0.35">
      <c r="A15" s="63"/>
      <c r="B15" s="78" t="s">
        <v>244</v>
      </c>
      <c r="C15" s="64"/>
      <c r="D15" s="115"/>
      <c r="E15" s="65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</row>
    <row r="16" spans="1:35" x14ac:dyDescent="0.3">
      <c r="A16" s="14">
        <f>A14+1</f>
        <v>12</v>
      </c>
      <c r="B16" s="82" t="s">
        <v>114</v>
      </c>
      <c r="C16" s="80" t="s">
        <v>201</v>
      </c>
      <c r="D16" s="108">
        <f t="shared" si="0"/>
        <v>10</v>
      </c>
      <c r="E16" s="86" t="s">
        <v>0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</row>
    <row r="17" spans="1:35" x14ac:dyDescent="0.3">
      <c r="A17" s="11">
        <f>A16+1</f>
        <v>13</v>
      </c>
      <c r="B17" s="84" t="s">
        <v>115</v>
      </c>
      <c r="C17" s="80" t="s">
        <v>201</v>
      </c>
      <c r="D17" s="108">
        <f t="shared" si="0"/>
        <v>10</v>
      </c>
      <c r="E17" s="85" t="s">
        <v>0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</row>
    <row r="18" spans="1:35" x14ac:dyDescent="0.3">
      <c r="A18" s="11">
        <f>A17+1</f>
        <v>14</v>
      </c>
      <c r="B18" s="84" t="s">
        <v>245</v>
      </c>
      <c r="C18" s="80" t="s">
        <v>201</v>
      </c>
      <c r="D18" s="108">
        <f t="shared" si="0"/>
        <v>10</v>
      </c>
      <c r="E18" s="85" t="s">
        <v>0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</row>
    <row r="19" spans="1:35" ht="28.8" x14ac:dyDescent="0.3">
      <c r="A19" s="11">
        <f>A18+1</f>
        <v>15</v>
      </c>
      <c r="B19" s="84" t="s">
        <v>116</v>
      </c>
      <c r="C19" s="80" t="s">
        <v>22</v>
      </c>
      <c r="D19" s="108">
        <f t="shared" si="0"/>
        <v>0</v>
      </c>
      <c r="E19" s="85" t="s">
        <v>0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</row>
    <row r="20" spans="1:35" x14ac:dyDescent="0.3">
      <c r="A20" s="11">
        <f>A19+1</f>
        <v>16</v>
      </c>
      <c r="B20" s="84" t="s">
        <v>117</v>
      </c>
      <c r="C20" s="94" t="s">
        <v>201</v>
      </c>
      <c r="D20" s="108">
        <f t="shared" si="0"/>
        <v>10</v>
      </c>
      <c r="E20" s="85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spans="1:35" x14ac:dyDescent="0.3">
      <c r="A21" s="11">
        <f t="shared" ref="A21:A29" si="1">A20+1</f>
        <v>17</v>
      </c>
      <c r="B21" s="84" t="s">
        <v>118</v>
      </c>
      <c r="C21" s="94" t="s">
        <v>201</v>
      </c>
      <c r="D21" s="108">
        <f t="shared" si="0"/>
        <v>10</v>
      </c>
      <c r="E21" s="85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x14ac:dyDescent="0.3">
      <c r="A22" s="11">
        <f t="shared" si="1"/>
        <v>18</v>
      </c>
      <c r="B22" s="84" t="s">
        <v>119</v>
      </c>
      <c r="C22" s="80" t="s">
        <v>22</v>
      </c>
      <c r="D22" s="108">
        <f t="shared" si="0"/>
        <v>0</v>
      </c>
      <c r="E22" s="85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</row>
    <row r="23" spans="1:35" x14ac:dyDescent="0.3">
      <c r="A23" s="11">
        <f t="shared" si="1"/>
        <v>19</v>
      </c>
      <c r="B23" s="84" t="s">
        <v>120</v>
      </c>
      <c r="C23" s="80" t="s">
        <v>201</v>
      </c>
      <c r="D23" s="108">
        <f t="shared" si="0"/>
        <v>10</v>
      </c>
      <c r="E23" s="85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x14ac:dyDescent="0.3">
      <c r="A24" s="11">
        <f t="shared" si="1"/>
        <v>20</v>
      </c>
      <c r="B24" s="84" t="s">
        <v>121</v>
      </c>
      <c r="C24" s="80" t="s">
        <v>201</v>
      </c>
      <c r="D24" s="108">
        <f t="shared" si="0"/>
        <v>10</v>
      </c>
      <c r="E24" s="85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28.8" x14ac:dyDescent="0.3">
      <c r="A25" s="11">
        <f t="shared" si="1"/>
        <v>21</v>
      </c>
      <c r="B25" s="84" t="s">
        <v>246</v>
      </c>
      <c r="C25" s="80" t="s">
        <v>22</v>
      </c>
      <c r="D25" s="108">
        <f t="shared" si="0"/>
        <v>0</v>
      </c>
      <c r="E25" s="85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9.8" customHeight="1" x14ac:dyDescent="0.3">
      <c r="A26" s="11">
        <f t="shared" si="1"/>
        <v>22</v>
      </c>
      <c r="B26" s="84" t="s">
        <v>122</v>
      </c>
      <c r="C26" s="80" t="s">
        <v>201</v>
      </c>
      <c r="D26" s="108">
        <f t="shared" si="0"/>
        <v>10</v>
      </c>
      <c r="E26" s="85" t="s">
        <v>0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27" customHeight="1" x14ac:dyDescent="0.3">
      <c r="A27" s="11">
        <f t="shared" si="1"/>
        <v>23</v>
      </c>
      <c r="B27" s="84" t="s">
        <v>247</v>
      </c>
      <c r="C27" s="94" t="s">
        <v>201</v>
      </c>
      <c r="D27" s="108">
        <f t="shared" si="0"/>
        <v>10</v>
      </c>
      <c r="E27" s="85" t="s">
        <v>0</v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x14ac:dyDescent="0.3">
      <c r="A28" s="11">
        <f t="shared" si="1"/>
        <v>24</v>
      </c>
      <c r="B28" s="84" t="s">
        <v>123</v>
      </c>
      <c r="C28" s="94" t="s">
        <v>201</v>
      </c>
      <c r="D28" s="108">
        <f t="shared" si="0"/>
        <v>10</v>
      </c>
      <c r="E28" s="88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ht="16.2" thickBot="1" x14ac:dyDescent="0.35">
      <c r="A29" s="11">
        <f t="shared" si="1"/>
        <v>25</v>
      </c>
      <c r="B29" s="84" t="s">
        <v>124</v>
      </c>
      <c r="C29" s="80" t="s">
        <v>201</v>
      </c>
      <c r="D29" s="108">
        <f t="shared" si="0"/>
        <v>10</v>
      </c>
      <c r="E29" s="88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ht="16.2" thickBot="1" x14ac:dyDescent="0.35">
      <c r="A30" s="63"/>
      <c r="B30" s="78" t="s">
        <v>125</v>
      </c>
      <c r="C30" s="64"/>
      <c r="D30" s="115"/>
      <c r="E30" s="65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1:35" x14ac:dyDescent="0.3">
      <c r="A31" s="14">
        <f>A29+1</f>
        <v>26</v>
      </c>
      <c r="B31" s="82" t="s">
        <v>126</v>
      </c>
      <c r="C31" s="80" t="s">
        <v>201</v>
      </c>
      <c r="D31" s="108">
        <f t="shared" si="0"/>
        <v>10</v>
      </c>
      <c r="E31" s="8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</row>
    <row r="32" spans="1:35" x14ac:dyDescent="0.3">
      <c r="A32" s="11">
        <f>A31+1</f>
        <v>27</v>
      </c>
      <c r="B32" s="89" t="s">
        <v>127</v>
      </c>
      <c r="C32" s="80" t="s">
        <v>201</v>
      </c>
      <c r="D32" s="108">
        <f t="shared" si="0"/>
        <v>10</v>
      </c>
      <c r="E32" s="88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x14ac:dyDescent="0.3">
      <c r="A33" s="11">
        <f t="shared" ref="A33:A35" si="2">A32+1</f>
        <v>28</v>
      </c>
      <c r="B33" s="89" t="s">
        <v>128</v>
      </c>
      <c r="C33" s="80" t="s">
        <v>201</v>
      </c>
      <c r="D33" s="108">
        <f t="shared" si="0"/>
        <v>10</v>
      </c>
      <c r="E33" s="88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x14ac:dyDescent="0.3">
      <c r="A34" s="11">
        <f t="shared" si="2"/>
        <v>29</v>
      </c>
      <c r="B34" s="89" t="s">
        <v>129</v>
      </c>
      <c r="C34" s="80" t="s">
        <v>22</v>
      </c>
      <c r="D34" s="108">
        <f t="shared" si="0"/>
        <v>0</v>
      </c>
      <c r="E34" s="88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  <row r="35" spans="1:35" ht="16.2" thickBot="1" x14ac:dyDescent="0.35">
      <c r="A35" s="9">
        <f t="shared" si="2"/>
        <v>30</v>
      </c>
      <c r="B35" s="90" t="s">
        <v>130</v>
      </c>
      <c r="C35" s="81" t="s">
        <v>201</v>
      </c>
      <c r="D35" s="114">
        <f t="shared" si="0"/>
        <v>10</v>
      </c>
      <c r="E35" s="91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</row>
    <row r="36" spans="1:35" ht="15.45" hidden="1" customHeight="1" thickBot="1" x14ac:dyDescent="0.35">
      <c r="A36" s="48"/>
      <c r="B36" s="92"/>
      <c r="C36" s="53">
        <f>COUNTIF(C4:C35,"N/A")</f>
        <v>0</v>
      </c>
      <c r="D36" s="74">
        <f>SUM(D4:D35)</f>
        <v>250</v>
      </c>
      <c r="E36" s="93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</row>
    <row r="37" spans="1:35" x14ac:dyDescent="0.3">
      <c r="A37" s="6"/>
      <c r="B37" s="6"/>
      <c r="C37" s="6"/>
      <c r="D37" s="7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</row>
    <row r="38" spans="1:35" x14ac:dyDescent="0.3">
      <c r="A38" s="6"/>
      <c r="B38" s="6"/>
      <c r="C38" s="6"/>
      <c r="D38" s="7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</row>
    <row r="39" spans="1:35" x14ac:dyDescent="0.3">
      <c r="A39" s="6"/>
      <c r="B39" s="6"/>
      <c r="C39" s="6"/>
      <c r="D39" s="7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</row>
    <row r="40" spans="1:35" x14ac:dyDescent="0.3">
      <c r="A40" s="6"/>
      <c r="B40" s="6"/>
      <c r="C40" s="6"/>
      <c r="D40" s="7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</row>
    <row r="41" spans="1:35" x14ac:dyDescent="0.3">
      <c r="A41" s="6"/>
      <c r="B41" s="6"/>
      <c r="C41" s="6"/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</row>
    <row r="42" spans="1:35" x14ac:dyDescent="0.3">
      <c r="A42" s="6"/>
      <c r="B42" s="6"/>
      <c r="C42" s="6"/>
      <c r="D42" s="7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</row>
    <row r="43" spans="1:35" x14ac:dyDescent="0.3">
      <c r="A43" s="6"/>
      <c r="B43" s="6"/>
      <c r="C43" s="6"/>
      <c r="D43" s="7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</row>
    <row r="44" spans="1:35" x14ac:dyDescent="0.3">
      <c r="A44" s="6"/>
      <c r="B44" s="6"/>
      <c r="C44" s="6"/>
      <c r="D44" s="7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</row>
    <row r="45" spans="1:35" x14ac:dyDescent="0.3">
      <c r="A45" s="6"/>
      <c r="B45" s="6"/>
      <c r="C45" s="6"/>
      <c r="D45" s="7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</row>
    <row r="46" spans="1:35" x14ac:dyDescent="0.3">
      <c r="A46" s="6"/>
      <c r="B46" s="6"/>
      <c r="C46" s="6"/>
      <c r="D46" s="7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</row>
    <row r="47" spans="1:35" x14ac:dyDescent="0.3">
      <c r="A47" s="6"/>
      <c r="B47" s="6"/>
      <c r="C47" s="6"/>
      <c r="D47" s="7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</row>
    <row r="48" spans="1:35" x14ac:dyDescent="0.3">
      <c r="A48" s="6"/>
      <c r="B48" s="6"/>
      <c r="C48" s="6"/>
      <c r="D48" s="7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</row>
    <row r="49" spans="1:17" x14ac:dyDescent="0.3">
      <c r="A49" s="6"/>
      <c r="B49" s="6"/>
      <c r="C49" s="6"/>
      <c r="D49" s="7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</row>
    <row r="50" spans="1:17" x14ac:dyDescent="0.3">
      <c r="A50" s="6"/>
      <c r="B50" s="6"/>
      <c r="C50" s="6"/>
      <c r="D50" s="7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</row>
    <row r="51" spans="1:17" x14ac:dyDescent="0.3">
      <c r="A51" s="6"/>
      <c r="B51" s="6"/>
      <c r="C51" s="6"/>
      <c r="D51" s="7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</row>
    <row r="52" spans="1:17" x14ac:dyDescent="0.3">
      <c r="A52" s="6"/>
      <c r="B52" s="6"/>
      <c r="C52" s="6"/>
      <c r="D52" s="7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</row>
    <row r="53" spans="1:17" x14ac:dyDescent="0.3">
      <c r="A53" s="6"/>
      <c r="B53" s="6"/>
      <c r="C53" s="6"/>
      <c r="D53" s="7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</row>
    <row r="54" spans="1:17" x14ac:dyDescent="0.3">
      <c r="A54" s="6"/>
      <c r="B54" s="6"/>
      <c r="C54" s="6"/>
      <c r="D54" s="7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</row>
    <row r="55" spans="1:17" x14ac:dyDescent="0.3">
      <c r="A55" s="6"/>
      <c r="B55" s="6"/>
      <c r="C55" s="6"/>
      <c r="D55" s="7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</row>
    <row r="56" spans="1:17" x14ac:dyDescent="0.3">
      <c r="A56" s="6"/>
      <c r="B56" s="6"/>
      <c r="C56" s="6"/>
      <c r="D56" s="7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</row>
    <row r="57" spans="1:17" x14ac:dyDescent="0.3"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</row>
  </sheetData>
  <conditionalFormatting sqref="E1">
    <cfRule type="iconSet" priority="1">
      <iconSet iconSet="3TrafficLights2" showValue="0">
        <cfvo type="percent" val="0"/>
        <cfvo type="num" val="0.5"/>
        <cfvo type="num" val="0.8"/>
      </iconSet>
    </cfRule>
  </conditionalFormatting>
  <dataValidations count="1">
    <dataValidation type="list" allowBlank="1" showInputMessage="1" showErrorMessage="1" sqref="C16:C35 C6:C14" xr:uid="{00000000-0002-0000-0500-000000000000}">
      <formula1>$K$4:$K$7</formula1>
    </dataValidation>
  </dataValidations>
  <pageMargins left="0.49" right="0.43999999999999995" top="1" bottom="1" header="0.5" footer="0.5"/>
  <pageSetup paperSize="9" scale="34" fitToHeight="4" orientation="landscape" r:id="rId1"/>
  <headerFooter>
    <oddHeader>&amp;L&amp;"-,Normale"&amp;8&amp;K00-013&amp;G &amp;10&amp;K00-027PM² Logs V.3.0.1&amp;C&amp;"-,Grassetto"&amp;16Checklist verifica qualità
&amp;K09-038 &lt;Nome Progetto&gt;&amp;R&amp;G</oddHeader>
    <oddFooter>&amp;RPage &amp;P of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AI51"/>
  <sheetViews>
    <sheetView view="pageLayout" topLeftCell="A8" zoomScale="70" zoomScaleNormal="100" zoomScalePageLayoutView="70" workbookViewId="0">
      <selection activeCell="E5" sqref="E5"/>
    </sheetView>
  </sheetViews>
  <sheetFormatPr defaultColWidth="9.21875" defaultRowHeight="15.6" x14ac:dyDescent="0.3"/>
  <cols>
    <col min="1" max="1" width="8.44140625" style="4" customWidth="1"/>
    <col min="2" max="2" width="77" style="4" customWidth="1"/>
    <col min="3" max="3" width="15.77734375" style="4" customWidth="1"/>
    <col min="4" max="4" width="9.21875" style="5" customWidth="1"/>
    <col min="5" max="5" width="44" style="4" customWidth="1"/>
    <col min="6" max="8" width="9.21875" style="4"/>
    <col min="9" max="9" width="8.6640625" style="4" customWidth="1"/>
    <col min="10" max="10" width="0" style="4" hidden="1" customWidth="1"/>
    <col min="11" max="11" width="2.6640625" style="4" hidden="1" customWidth="1"/>
    <col min="12" max="16384" width="9.21875" style="4"/>
  </cols>
  <sheetData>
    <row r="1" spans="1:35" ht="44.25" customHeight="1" thickBot="1" x14ac:dyDescent="0.35">
      <c r="A1" s="54" t="s">
        <v>131</v>
      </c>
      <c r="B1" s="55"/>
      <c r="C1" s="76" t="s">
        <v>61</v>
      </c>
      <c r="D1" s="111">
        <f>D30/(230-C30*10)</f>
        <v>0.73913043478260865</v>
      </c>
      <c r="E1" s="112">
        <f>D1</f>
        <v>0.73913043478260865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ht="30" customHeight="1" thickBot="1" x14ac:dyDescent="0.35">
      <c r="A2" s="66"/>
      <c r="B2" s="67"/>
      <c r="C2" s="68" t="s">
        <v>74</v>
      </c>
      <c r="D2" s="69" t="s">
        <v>39</v>
      </c>
      <c r="E2" s="70" t="s">
        <v>132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ht="16.2" thickBot="1" x14ac:dyDescent="0.35">
      <c r="A3" s="63"/>
      <c r="B3" s="78" t="s">
        <v>133</v>
      </c>
      <c r="C3" s="64"/>
      <c r="D3" s="64"/>
      <c r="E3" s="65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x14ac:dyDescent="0.3">
      <c r="A4" s="14">
        <v>1</v>
      </c>
      <c r="B4" s="82" t="s">
        <v>248</v>
      </c>
      <c r="C4" s="80" t="s">
        <v>201</v>
      </c>
      <c r="D4" s="108">
        <f>IF(C4="Sì",10,IF(C4="Sì, parzialmente",5,IF(C4="No",0,"-")))</f>
        <v>10</v>
      </c>
      <c r="E4" s="83" t="s">
        <v>297</v>
      </c>
      <c r="F4" s="6"/>
      <c r="G4" s="6"/>
      <c r="H4" s="6"/>
      <c r="I4" s="6"/>
      <c r="J4" s="6"/>
      <c r="K4" s="15" t="s">
        <v>201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</row>
    <row r="5" spans="1:35" x14ac:dyDescent="0.3">
      <c r="A5" s="11">
        <v>2</v>
      </c>
      <c r="B5" s="84" t="s">
        <v>249</v>
      </c>
      <c r="C5" s="80" t="s">
        <v>201</v>
      </c>
      <c r="D5" s="108">
        <f t="shared" ref="D5:D29" si="0">IF(C5="Sì",10,IF(C5="Sì, parzialmente",5,IF(C5="No",0,"-")))</f>
        <v>10</v>
      </c>
      <c r="E5" s="85"/>
      <c r="F5" s="6"/>
      <c r="G5" s="6"/>
      <c r="H5" s="6"/>
      <c r="I5" s="6"/>
      <c r="J5" s="6"/>
      <c r="K5" s="15" t="s">
        <v>202</v>
      </c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x14ac:dyDescent="0.3">
      <c r="A6" s="11">
        <v>3</v>
      </c>
      <c r="B6" s="84" t="s">
        <v>250</v>
      </c>
      <c r="C6" s="80" t="s">
        <v>201</v>
      </c>
      <c r="D6" s="108">
        <f t="shared" si="0"/>
        <v>10</v>
      </c>
      <c r="E6" s="85"/>
      <c r="F6" s="6"/>
      <c r="G6" s="6"/>
      <c r="H6" s="6"/>
      <c r="I6" s="6"/>
      <c r="J6" s="6"/>
      <c r="K6" s="15" t="s">
        <v>22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28.8" x14ac:dyDescent="0.3">
      <c r="A7" s="11">
        <v>4</v>
      </c>
      <c r="B7" s="84" t="s">
        <v>252</v>
      </c>
      <c r="C7" s="80" t="s">
        <v>201</v>
      </c>
      <c r="D7" s="108">
        <f t="shared" si="0"/>
        <v>10</v>
      </c>
      <c r="E7" s="85" t="s">
        <v>0</v>
      </c>
      <c r="F7" s="6"/>
      <c r="G7" s="6"/>
      <c r="H7" s="6"/>
      <c r="I7" s="6"/>
      <c r="J7" s="6"/>
      <c r="K7" s="15" t="s">
        <v>24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ht="16.2" thickBot="1" x14ac:dyDescent="0.35">
      <c r="A8" s="11">
        <v>5</v>
      </c>
      <c r="B8" s="84" t="s">
        <v>251</v>
      </c>
      <c r="C8" s="80" t="s">
        <v>201</v>
      </c>
      <c r="D8" s="108">
        <f t="shared" si="0"/>
        <v>10</v>
      </c>
      <c r="E8" s="85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ht="16.2" thickBot="1" x14ac:dyDescent="0.35">
      <c r="A9" s="63"/>
      <c r="B9" s="78" t="s">
        <v>134</v>
      </c>
      <c r="C9" s="64"/>
      <c r="D9" s="115"/>
      <c r="E9" s="65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ht="30.6" customHeight="1" x14ac:dyDescent="0.3">
      <c r="A10" s="14">
        <f>A8+1</f>
        <v>6</v>
      </c>
      <c r="B10" s="82" t="s">
        <v>135</v>
      </c>
      <c r="C10" s="80" t="s">
        <v>201</v>
      </c>
      <c r="D10" s="108">
        <f t="shared" si="0"/>
        <v>10</v>
      </c>
      <c r="E10" s="86" t="s">
        <v>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x14ac:dyDescent="0.3">
      <c r="A11" s="11">
        <f>A10+1</f>
        <v>7</v>
      </c>
      <c r="B11" s="84" t="s">
        <v>136</v>
      </c>
      <c r="C11" s="80" t="s">
        <v>201</v>
      </c>
      <c r="D11" s="108">
        <f t="shared" si="0"/>
        <v>10</v>
      </c>
      <c r="E11" s="85" t="s">
        <v>0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x14ac:dyDescent="0.3">
      <c r="A12" s="11">
        <f>A11+1</f>
        <v>8</v>
      </c>
      <c r="B12" s="84" t="s">
        <v>137</v>
      </c>
      <c r="C12" s="80" t="s">
        <v>201</v>
      </c>
      <c r="D12" s="108">
        <f t="shared" si="0"/>
        <v>10</v>
      </c>
      <c r="E12" s="85" t="s">
        <v>0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</row>
    <row r="13" spans="1:35" x14ac:dyDescent="0.3">
      <c r="A13" s="11">
        <f>A12+1</f>
        <v>9</v>
      </c>
      <c r="B13" s="84" t="s">
        <v>138</v>
      </c>
      <c r="C13" s="80" t="s">
        <v>22</v>
      </c>
      <c r="D13" s="108">
        <f t="shared" si="0"/>
        <v>0</v>
      </c>
      <c r="E13" s="85" t="s">
        <v>0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</row>
    <row r="14" spans="1:35" ht="28.8" x14ac:dyDescent="0.3">
      <c r="A14" s="11">
        <f>A13+1</f>
        <v>10</v>
      </c>
      <c r="B14" s="84" t="s">
        <v>253</v>
      </c>
      <c r="C14" s="94" t="s">
        <v>201</v>
      </c>
      <c r="D14" s="108">
        <f t="shared" si="0"/>
        <v>10</v>
      </c>
      <c r="E14" s="85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</row>
    <row r="15" spans="1:35" ht="16.2" thickBot="1" x14ac:dyDescent="0.35">
      <c r="A15" s="11">
        <f t="shared" ref="A15:A20" si="1">A14+1</f>
        <v>11</v>
      </c>
      <c r="B15" s="84" t="s">
        <v>139</v>
      </c>
      <c r="C15" s="94" t="s">
        <v>201</v>
      </c>
      <c r="D15" s="108">
        <f t="shared" si="0"/>
        <v>10</v>
      </c>
      <c r="E15" s="85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</row>
    <row r="16" spans="1:35" ht="16.2" thickBot="1" x14ac:dyDescent="0.35">
      <c r="A16" s="63"/>
      <c r="B16" s="78" t="s">
        <v>140</v>
      </c>
      <c r="C16" s="64"/>
      <c r="D16" s="115"/>
      <c r="E16" s="65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</row>
    <row r="17" spans="1:35" x14ac:dyDescent="0.3">
      <c r="A17" s="11">
        <f>A15+1</f>
        <v>12</v>
      </c>
      <c r="B17" s="84" t="s">
        <v>141</v>
      </c>
      <c r="C17" s="80" t="s">
        <v>201</v>
      </c>
      <c r="D17" s="108">
        <f t="shared" si="0"/>
        <v>10</v>
      </c>
      <c r="E17" s="85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</row>
    <row r="18" spans="1:35" x14ac:dyDescent="0.3">
      <c r="A18" s="11">
        <f t="shared" si="1"/>
        <v>13</v>
      </c>
      <c r="B18" s="84" t="s">
        <v>142</v>
      </c>
      <c r="C18" s="80" t="s">
        <v>201</v>
      </c>
      <c r="D18" s="108">
        <f t="shared" si="0"/>
        <v>10</v>
      </c>
      <c r="E18" s="85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</row>
    <row r="19" spans="1:35" ht="21" customHeight="1" x14ac:dyDescent="0.3">
      <c r="A19" s="11">
        <f t="shared" si="1"/>
        <v>14</v>
      </c>
      <c r="B19" s="84" t="s">
        <v>143</v>
      </c>
      <c r="C19" s="80" t="s">
        <v>201</v>
      </c>
      <c r="D19" s="108">
        <f t="shared" si="0"/>
        <v>10</v>
      </c>
      <c r="E19" s="85" t="s">
        <v>0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</row>
    <row r="20" spans="1:35" ht="31.8" customHeight="1" thickBot="1" x14ac:dyDescent="0.35">
      <c r="A20" s="11">
        <f t="shared" si="1"/>
        <v>15</v>
      </c>
      <c r="B20" s="84" t="s">
        <v>144</v>
      </c>
      <c r="C20" s="94" t="s">
        <v>22</v>
      </c>
      <c r="D20" s="108">
        <f t="shared" si="0"/>
        <v>0</v>
      </c>
      <c r="E20" s="85" t="s">
        <v>0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spans="1:35" ht="16.2" thickBot="1" x14ac:dyDescent="0.35">
      <c r="A21" s="63"/>
      <c r="B21" s="78" t="s">
        <v>254</v>
      </c>
      <c r="C21" s="64"/>
      <c r="D21" s="115"/>
      <c r="E21" s="65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x14ac:dyDescent="0.3">
      <c r="A22" s="14">
        <f>A20+1</f>
        <v>16</v>
      </c>
      <c r="B22" s="82" t="s">
        <v>255</v>
      </c>
      <c r="C22" s="79" t="s">
        <v>202</v>
      </c>
      <c r="D22" s="108">
        <f t="shared" si="0"/>
        <v>5</v>
      </c>
      <c r="E22" s="8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</row>
    <row r="23" spans="1:35" x14ac:dyDescent="0.3">
      <c r="A23" s="11">
        <f>A22+1</f>
        <v>17</v>
      </c>
      <c r="B23" s="89" t="s">
        <v>258</v>
      </c>
      <c r="C23" s="80" t="s">
        <v>202</v>
      </c>
      <c r="D23" s="108">
        <f t="shared" si="0"/>
        <v>5</v>
      </c>
      <c r="E23" s="88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x14ac:dyDescent="0.3">
      <c r="A24" s="11">
        <f t="shared" ref="A24:A29" si="2">A23+1</f>
        <v>18</v>
      </c>
      <c r="B24" s="89" t="s">
        <v>145</v>
      </c>
      <c r="C24" s="80" t="s">
        <v>202</v>
      </c>
      <c r="D24" s="108">
        <f t="shared" si="0"/>
        <v>5</v>
      </c>
      <c r="E24" s="88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x14ac:dyDescent="0.3">
      <c r="A25" s="11">
        <f t="shared" si="2"/>
        <v>19</v>
      </c>
      <c r="B25" s="89" t="s">
        <v>146</v>
      </c>
      <c r="C25" s="80" t="s">
        <v>202</v>
      </c>
      <c r="D25" s="108">
        <f t="shared" si="0"/>
        <v>5</v>
      </c>
      <c r="E25" s="88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x14ac:dyDescent="0.3">
      <c r="A26" s="11">
        <f t="shared" si="2"/>
        <v>20</v>
      </c>
      <c r="B26" s="89" t="s">
        <v>147</v>
      </c>
      <c r="C26" s="80" t="s">
        <v>202</v>
      </c>
      <c r="D26" s="108">
        <f t="shared" si="0"/>
        <v>5</v>
      </c>
      <c r="E26" s="88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28.8" x14ac:dyDescent="0.3">
      <c r="A27" s="11">
        <f t="shared" si="2"/>
        <v>21</v>
      </c>
      <c r="B27" s="89" t="s">
        <v>148</v>
      </c>
      <c r="C27" s="80" t="s">
        <v>202</v>
      </c>
      <c r="D27" s="108">
        <f t="shared" si="0"/>
        <v>5</v>
      </c>
      <c r="E27" s="88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x14ac:dyDescent="0.3">
      <c r="A28" s="11">
        <f t="shared" si="2"/>
        <v>22</v>
      </c>
      <c r="B28" s="89" t="s">
        <v>256</v>
      </c>
      <c r="C28" s="80" t="s">
        <v>202</v>
      </c>
      <c r="D28" s="108">
        <f t="shared" si="0"/>
        <v>5</v>
      </c>
      <c r="E28" s="88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ht="16.2" thickBot="1" x14ac:dyDescent="0.35">
      <c r="A29" s="9">
        <f t="shared" si="2"/>
        <v>23</v>
      </c>
      <c r="B29" s="90" t="s">
        <v>257</v>
      </c>
      <c r="C29" s="73" t="s">
        <v>202</v>
      </c>
      <c r="D29" s="114">
        <f t="shared" si="0"/>
        <v>5</v>
      </c>
      <c r="E29" s="91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ht="16.5" hidden="1" customHeight="1" thickBot="1" x14ac:dyDescent="0.35">
      <c r="A30" s="48"/>
      <c r="B30" s="92"/>
      <c r="C30" s="53">
        <f>COUNTIF(C4:C29,"N/A")</f>
        <v>0</v>
      </c>
      <c r="D30" s="74">
        <f>SUM(D4:D29)</f>
        <v>170</v>
      </c>
      <c r="E30" s="93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1:35" x14ac:dyDescent="0.3">
      <c r="A31" s="6"/>
      <c r="B31" s="6"/>
      <c r="C31" s="6"/>
      <c r="D31" s="147"/>
      <c r="E31" s="148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</row>
    <row r="32" spans="1:35" x14ac:dyDescent="0.3">
      <c r="A32" s="6"/>
      <c r="B32" s="6"/>
      <c r="C32" s="6"/>
      <c r="D32" s="7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x14ac:dyDescent="0.3">
      <c r="A33" s="6"/>
      <c r="B33" s="6"/>
      <c r="C33" s="6"/>
      <c r="D33" s="7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x14ac:dyDescent="0.3">
      <c r="A34" s="6"/>
      <c r="B34" s="6"/>
      <c r="C34" s="6"/>
      <c r="D34" s="7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  <row r="35" spans="1:35" x14ac:dyDescent="0.3">
      <c r="A35" s="6"/>
      <c r="B35" s="6"/>
      <c r="C35" s="6"/>
      <c r="D35" s="7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</row>
    <row r="36" spans="1:35" x14ac:dyDescent="0.3">
      <c r="A36" s="6"/>
      <c r="B36" s="6"/>
      <c r="C36" s="6"/>
      <c r="D36" s="7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</row>
    <row r="37" spans="1:35" x14ac:dyDescent="0.3">
      <c r="A37" s="6"/>
      <c r="B37" s="6"/>
      <c r="C37" s="6"/>
      <c r="D37" s="7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</row>
    <row r="38" spans="1:35" x14ac:dyDescent="0.3">
      <c r="A38" s="6"/>
      <c r="B38" s="6"/>
      <c r="C38" s="6"/>
      <c r="D38" s="7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</row>
    <row r="39" spans="1:35" x14ac:dyDescent="0.3">
      <c r="A39" s="6"/>
      <c r="B39" s="6"/>
      <c r="C39" s="6"/>
      <c r="D39" s="7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</row>
    <row r="40" spans="1:35" x14ac:dyDescent="0.3">
      <c r="A40" s="6"/>
      <c r="B40" s="6"/>
      <c r="C40" s="6"/>
      <c r="D40" s="7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</row>
    <row r="41" spans="1:35" x14ac:dyDescent="0.3">
      <c r="A41" s="6"/>
      <c r="B41" s="6"/>
      <c r="C41" s="6"/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</row>
    <row r="42" spans="1:35" x14ac:dyDescent="0.3">
      <c r="A42" s="6"/>
      <c r="B42" s="6"/>
      <c r="C42" s="6"/>
      <c r="D42" s="7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</row>
    <row r="43" spans="1:35" x14ac:dyDescent="0.3">
      <c r="A43" s="6"/>
      <c r="B43" s="6"/>
      <c r="C43" s="6"/>
      <c r="D43" s="7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</row>
    <row r="44" spans="1:35" x14ac:dyDescent="0.3">
      <c r="A44" s="6"/>
      <c r="B44" s="6"/>
      <c r="C44" s="6"/>
      <c r="D44" s="7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</row>
    <row r="45" spans="1:35" x14ac:dyDescent="0.3">
      <c r="A45" s="6"/>
      <c r="B45" s="6"/>
      <c r="C45" s="6"/>
      <c r="D45" s="7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</row>
    <row r="46" spans="1:35" x14ac:dyDescent="0.3">
      <c r="A46" s="6"/>
      <c r="B46" s="6"/>
      <c r="C46" s="6"/>
      <c r="D46" s="7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</row>
    <row r="47" spans="1:35" x14ac:dyDescent="0.3">
      <c r="A47" s="6"/>
      <c r="B47" s="6"/>
      <c r="C47" s="6"/>
      <c r="D47" s="7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</row>
    <row r="48" spans="1:35" x14ac:dyDescent="0.3">
      <c r="A48" s="6"/>
      <c r="B48" s="6"/>
      <c r="C48" s="6"/>
      <c r="D48" s="7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</row>
    <row r="49" spans="1:17" x14ac:dyDescent="0.3">
      <c r="A49" s="6"/>
      <c r="B49" s="6"/>
      <c r="C49" s="6"/>
      <c r="D49" s="7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</row>
    <row r="50" spans="1:17" x14ac:dyDescent="0.3">
      <c r="A50" s="6"/>
      <c r="B50" s="6"/>
      <c r="C50" s="6"/>
      <c r="D50" s="7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</row>
    <row r="51" spans="1:17" x14ac:dyDescent="0.3"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</row>
  </sheetData>
  <conditionalFormatting sqref="E1">
    <cfRule type="iconSet" priority="1">
      <iconSet iconSet="3TrafficLights2" showValue="0">
        <cfvo type="percent" val="0"/>
        <cfvo type="num" val="0.5"/>
        <cfvo type="num" val="0.8"/>
      </iconSet>
    </cfRule>
  </conditionalFormatting>
  <dataValidations disablePrompts="1" count="1">
    <dataValidation type="list" allowBlank="1" showInputMessage="1" showErrorMessage="1" sqref="C17:C29 C4:C8 C10:C15" xr:uid="{00000000-0002-0000-0600-000000000000}">
      <formula1>$K$4:$K$7</formula1>
    </dataValidation>
  </dataValidations>
  <pageMargins left="0.49" right="0.43999999999999995" top="1" bottom="1" header="0.5" footer="0.5"/>
  <pageSetup paperSize="9" scale="34" fitToHeight="4" orientation="landscape" r:id="rId1"/>
  <headerFooter>
    <oddHeader>&amp;L&amp;"-,Normale"&amp;8&amp;K00-013&amp;G  &amp;10&amp;K00-027PM² Logs V.3.0.1&amp;C&amp;"-,Grassetto"&amp;16Checklist verifica qualità 
&amp;K09-038 &lt;Nome Progetto&gt;&amp;R&amp;G</oddHeader>
    <oddFooter>&amp;RPage &amp;P of 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I43"/>
  <sheetViews>
    <sheetView view="pageLayout" topLeftCell="A3" zoomScale="70" zoomScaleNormal="100" zoomScalePageLayoutView="70" workbookViewId="0">
      <selection activeCell="E5" sqref="E5"/>
    </sheetView>
  </sheetViews>
  <sheetFormatPr defaultColWidth="9.21875" defaultRowHeight="15.6" x14ac:dyDescent="0.3"/>
  <cols>
    <col min="1" max="1" width="8.44140625" style="4" customWidth="1"/>
    <col min="2" max="2" width="77" style="4" customWidth="1"/>
    <col min="3" max="3" width="15.77734375" style="4" customWidth="1"/>
    <col min="4" max="4" width="9.21875" style="5" customWidth="1"/>
    <col min="5" max="5" width="44" style="4" customWidth="1"/>
    <col min="6" max="8" width="9.21875" style="4"/>
    <col min="9" max="9" width="9.21875" style="4" customWidth="1"/>
    <col min="10" max="10" width="0" style="4" hidden="1" customWidth="1"/>
    <col min="11" max="11" width="2.6640625" style="4" hidden="1" customWidth="1"/>
    <col min="12" max="16384" width="9.21875" style="4"/>
  </cols>
  <sheetData>
    <row r="1" spans="1:35" ht="44.25" customHeight="1" thickBot="1" x14ac:dyDescent="0.35">
      <c r="A1" s="54" t="s">
        <v>149</v>
      </c>
      <c r="B1" s="55"/>
      <c r="C1" s="76" t="s">
        <v>61</v>
      </c>
      <c r="D1" s="111">
        <f>D22/(160-C22*10)</f>
        <v>0.4375</v>
      </c>
      <c r="E1" s="112">
        <f>D1</f>
        <v>0.4375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ht="30" customHeight="1" thickBot="1" x14ac:dyDescent="0.35">
      <c r="A2" s="66"/>
      <c r="B2" s="67"/>
      <c r="C2" s="68" t="s">
        <v>74</v>
      </c>
      <c r="D2" s="69" t="s">
        <v>39</v>
      </c>
      <c r="E2" s="70" t="s">
        <v>75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ht="16.2" thickBot="1" x14ac:dyDescent="0.35">
      <c r="A3" s="63"/>
      <c r="B3" s="78" t="s">
        <v>263</v>
      </c>
      <c r="C3" s="64"/>
      <c r="D3" s="64"/>
      <c r="E3" s="65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x14ac:dyDescent="0.3">
      <c r="A4" s="14">
        <v>1</v>
      </c>
      <c r="B4" s="82" t="s">
        <v>150</v>
      </c>
      <c r="C4" s="80" t="s">
        <v>201</v>
      </c>
      <c r="D4" s="108">
        <f>IF(C4="Sì",10,IF(C4="Sì, parzialmente",5,IF(C4="No",0,"-")))</f>
        <v>10</v>
      </c>
      <c r="E4" s="83" t="s">
        <v>297</v>
      </c>
      <c r="F4" s="6"/>
      <c r="G4" s="6"/>
      <c r="H4" s="6"/>
      <c r="I4" s="6"/>
      <c r="J4" s="6"/>
      <c r="K4" s="15" t="s">
        <v>201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</row>
    <row r="5" spans="1:35" x14ac:dyDescent="0.3">
      <c r="A5" s="11">
        <v>2</v>
      </c>
      <c r="B5" s="84" t="s">
        <v>259</v>
      </c>
      <c r="C5" s="80" t="s">
        <v>201</v>
      </c>
      <c r="D5" s="108">
        <f t="shared" ref="D5:D21" si="0">IF(C5="Sì",10,IF(C5="Sì, parzialmente",5,IF(C5="No",0,"-")))</f>
        <v>10</v>
      </c>
      <c r="E5" s="85"/>
      <c r="F5" s="6"/>
      <c r="G5" s="6"/>
      <c r="H5" s="6"/>
      <c r="I5" s="6"/>
      <c r="J5" s="6"/>
      <c r="K5" s="15" t="s">
        <v>202</v>
      </c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x14ac:dyDescent="0.3">
      <c r="A6" s="11">
        <v>3</v>
      </c>
      <c r="B6" s="84" t="s">
        <v>260</v>
      </c>
      <c r="C6" s="80" t="s">
        <v>22</v>
      </c>
      <c r="D6" s="108">
        <f t="shared" si="0"/>
        <v>0</v>
      </c>
      <c r="E6" s="85"/>
      <c r="F6" s="6"/>
      <c r="G6" s="6"/>
      <c r="H6" s="6"/>
      <c r="I6" s="6"/>
      <c r="J6" s="6"/>
      <c r="K6" s="15" t="s">
        <v>22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31.8" customHeight="1" x14ac:dyDescent="0.3">
      <c r="A7" s="11">
        <v>4</v>
      </c>
      <c r="B7" s="84" t="s">
        <v>151</v>
      </c>
      <c r="C7" s="80" t="s">
        <v>22</v>
      </c>
      <c r="D7" s="108">
        <f t="shared" si="0"/>
        <v>0</v>
      </c>
      <c r="E7" s="85" t="s">
        <v>0</v>
      </c>
      <c r="F7" s="6"/>
      <c r="G7" s="6"/>
      <c r="H7" s="6"/>
      <c r="I7" s="6"/>
      <c r="J7" s="6"/>
      <c r="K7" s="15" t="s">
        <v>24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ht="16.2" thickBot="1" x14ac:dyDescent="0.35">
      <c r="A8" s="11">
        <v>5</v>
      </c>
      <c r="B8" s="84" t="s">
        <v>261</v>
      </c>
      <c r="C8" s="80" t="s">
        <v>201</v>
      </c>
      <c r="D8" s="108">
        <f t="shared" si="0"/>
        <v>10</v>
      </c>
      <c r="E8" s="85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ht="16.2" thickBot="1" x14ac:dyDescent="0.35">
      <c r="A9" s="63"/>
      <c r="B9" s="78" t="s">
        <v>262</v>
      </c>
      <c r="C9" s="64"/>
      <c r="D9" s="115"/>
      <c r="E9" s="65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x14ac:dyDescent="0.3">
      <c r="A10" s="14">
        <f>A8+1</f>
        <v>6</v>
      </c>
      <c r="B10" s="131" t="s">
        <v>152</v>
      </c>
      <c r="C10" s="80" t="s">
        <v>201</v>
      </c>
      <c r="D10" s="108">
        <f t="shared" si="0"/>
        <v>10</v>
      </c>
      <c r="E10" s="86" t="s">
        <v>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x14ac:dyDescent="0.3">
      <c r="A11" s="11">
        <f>A10+1</f>
        <v>7</v>
      </c>
      <c r="B11" s="132" t="s">
        <v>153</v>
      </c>
      <c r="C11" s="80" t="s">
        <v>201</v>
      </c>
      <c r="D11" s="108">
        <f t="shared" si="0"/>
        <v>10</v>
      </c>
      <c r="E11" s="85" t="s">
        <v>0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x14ac:dyDescent="0.3">
      <c r="A12" s="11">
        <f>A11+1</f>
        <v>8</v>
      </c>
      <c r="B12" s="132" t="s">
        <v>154</v>
      </c>
      <c r="C12" s="80" t="s">
        <v>22</v>
      </c>
      <c r="D12" s="108">
        <f t="shared" si="0"/>
        <v>0</v>
      </c>
      <c r="E12" s="85" t="s">
        <v>0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</row>
    <row r="13" spans="1:35" x14ac:dyDescent="0.3">
      <c r="A13" s="11">
        <f>A12+1</f>
        <v>9</v>
      </c>
      <c r="B13" s="132" t="s">
        <v>155</v>
      </c>
      <c r="C13" s="80" t="s">
        <v>22</v>
      </c>
      <c r="D13" s="108">
        <f t="shared" si="0"/>
        <v>0</v>
      </c>
      <c r="E13" s="85" t="s">
        <v>0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</row>
    <row r="14" spans="1:35" ht="28.8" x14ac:dyDescent="0.3">
      <c r="A14" s="11">
        <f>A13+1</f>
        <v>10</v>
      </c>
      <c r="B14" s="132" t="s">
        <v>156</v>
      </c>
      <c r="C14" s="94" t="s">
        <v>22</v>
      </c>
      <c r="D14" s="108">
        <f t="shared" si="0"/>
        <v>0</v>
      </c>
      <c r="E14" s="85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</row>
    <row r="15" spans="1:35" x14ac:dyDescent="0.3">
      <c r="A15" s="11">
        <f t="shared" ref="A15" si="1">A14+1</f>
        <v>11</v>
      </c>
      <c r="B15" s="132" t="s">
        <v>157</v>
      </c>
      <c r="C15" s="94" t="s">
        <v>22</v>
      </c>
      <c r="D15" s="108">
        <f t="shared" si="0"/>
        <v>0</v>
      </c>
      <c r="E15" s="85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</row>
    <row r="16" spans="1:35" ht="29.4" thickBot="1" x14ac:dyDescent="0.35">
      <c r="A16" s="11">
        <f>A15+1</f>
        <v>12</v>
      </c>
      <c r="B16" s="132" t="s">
        <v>158</v>
      </c>
      <c r="C16" s="80" t="s">
        <v>201</v>
      </c>
      <c r="D16" s="108">
        <f t="shared" si="0"/>
        <v>10</v>
      </c>
      <c r="E16" s="85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</row>
    <row r="17" spans="1:35" ht="16.2" thickBot="1" x14ac:dyDescent="0.35">
      <c r="A17" s="63"/>
      <c r="B17" s="78" t="s">
        <v>264</v>
      </c>
      <c r="C17" s="64"/>
      <c r="D17" s="115"/>
      <c r="E17" s="65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</row>
    <row r="18" spans="1:35" x14ac:dyDescent="0.3">
      <c r="A18" s="14">
        <f>A16+1</f>
        <v>13</v>
      </c>
      <c r="B18" s="82" t="s">
        <v>265</v>
      </c>
      <c r="C18" s="79" t="s">
        <v>22</v>
      </c>
      <c r="D18" s="108">
        <f t="shared" si="0"/>
        <v>0</v>
      </c>
      <c r="E18" s="8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</row>
    <row r="19" spans="1:35" ht="28.8" x14ac:dyDescent="0.3">
      <c r="A19" s="11">
        <f>A18+1</f>
        <v>14</v>
      </c>
      <c r="B19" s="89" t="s">
        <v>267</v>
      </c>
      <c r="C19" s="80">
        <v>10</v>
      </c>
      <c r="D19" s="108">
        <f>C19</f>
        <v>10</v>
      </c>
      <c r="E19" s="88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</row>
    <row r="20" spans="1:35" x14ac:dyDescent="0.3">
      <c r="A20" s="11">
        <f t="shared" ref="A20:A21" si="2">A19+1</f>
        <v>15</v>
      </c>
      <c r="B20" s="89" t="s">
        <v>159</v>
      </c>
      <c r="C20" s="80" t="s">
        <v>22</v>
      </c>
      <c r="D20" s="108">
        <f t="shared" si="0"/>
        <v>0</v>
      </c>
      <c r="E20" s="88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spans="1:35" ht="16.2" thickBot="1" x14ac:dyDescent="0.35">
      <c r="A21" s="9">
        <f t="shared" si="2"/>
        <v>16</v>
      </c>
      <c r="B21" s="90" t="s">
        <v>266</v>
      </c>
      <c r="C21" s="73" t="s">
        <v>22</v>
      </c>
      <c r="D21" s="114">
        <f t="shared" si="0"/>
        <v>0</v>
      </c>
      <c r="E21" s="91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ht="1.5" hidden="1" customHeight="1" thickBot="1" x14ac:dyDescent="0.35">
      <c r="A22" s="48"/>
      <c r="B22" s="92"/>
      <c r="C22" s="53">
        <f>COUNTIF(C4:C21,"N/A")</f>
        <v>0</v>
      </c>
      <c r="D22" s="74">
        <f>SUM(D4:D21)</f>
        <v>70</v>
      </c>
      <c r="E22" s="93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</row>
    <row r="23" spans="1:35" x14ac:dyDescent="0.3">
      <c r="A23" s="6"/>
      <c r="B23" s="6"/>
      <c r="C23" s="6"/>
      <c r="D23" s="7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x14ac:dyDescent="0.3">
      <c r="A24" s="6"/>
      <c r="B24" s="6"/>
      <c r="C24" s="6"/>
      <c r="D24" s="7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x14ac:dyDescent="0.3">
      <c r="A25" s="6"/>
      <c r="B25" s="6"/>
      <c r="C25" s="6"/>
      <c r="D25" s="7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6.2" thickBot="1" x14ac:dyDescent="0.35">
      <c r="A26" s="149"/>
      <c r="B26" s="6"/>
      <c r="C26" s="6"/>
      <c r="D26" s="7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x14ac:dyDescent="0.3">
      <c r="A27" s="6"/>
      <c r="B27" s="6"/>
      <c r="C27" s="6"/>
      <c r="D27" s="7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x14ac:dyDescent="0.3">
      <c r="A28" s="6"/>
      <c r="B28" s="6"/>
      <c r="C28" s="6"/>
      <c r="D28" s="7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x14ac:dyDescent="0.3">
      <c r="A29" s="6"/>
      <c r="B29" s="6"/>
      <c r="C29" s="6"/>
      <c r="D29" s="7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x14ac:dyDescent="0.3">
      <c r="A30" s="6"/>
      <c r="B30" s="6"/>
      <c r="C30" s="6"/>
      <c r="D30" s="7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1:35" x14ac:dyDescent="0.3">
      <c r="A31" s="6"/>
      <c r="B31" s="6"/>
      <c r="C31" s="6"/>
      <c r="D31" s="7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</row>
    <row r="32" spans="1:35" x14ac:dyDescent="0.3">
      <c r="A32" s="6"/>
      <c r="B32" s="6"/>
      <c r="C32" s="6"/>
      <c r="D32" s="7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x14ac:dyDescent="0.3">
      <c r="A33" s="6"/>
      <c r="B33" s="6"/>
      <c r="C33" s="6"/>
      <c r="D33" s="7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x14ac:dyDescent="0.3">
      <c r="A34" s="6"/>
      <c r="B34" s="6"/>
      <c r="C34" s="6"/>
      <c r="D34" s="7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  <row r="35" spans="1:35" x14ac:dyDescent="0.3">
      <c r="A35" s="6"/>
      <c r="B35" s="6"/>
      <c r="C35" s="6"/>
      <c r="D35" s="7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35" x14ac:dyDescent="0.3">
      <c r="A36" s="6"/>
      <c r="B36" s="6"/>
      <c r="C36" s="6"/>
      <c r="D36" s="7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</row>
    <row r="37" spans="1:35" x14ac:dyDescent="0.3">
      <c r="A37" s="6"/>
      <c r="B37" s="6"/>
      <c r="C37" s="6"/>
      <c r="D37" s="7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35" x14ac:dyDescent="0.3">
      <c r="A38" s="6"/>
      <c r="B38" s="6"/>
      <c r="C38" s="6"/>
      <c r="D38" s="7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</row>
    <row r="39" spans="1:35" x14ac:dyDescent="0.3">
      <c r="A39" s="6"/>
      <c r="B39" s="6"/>
      <c r="C39" s="6"/>
      <c r="D39" s="7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</row>
    <row r="40" spans="1:35" x14ac:dyDescent="0.3">
      <c r="A40" s="6"/>
      <c r="B40" s="6"/>
      <c r="C40" s="6"/>
      <c r="D40" s="7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1:35" x14ac:dyDescent="0.3">
      <c r="A41" s="6"/>
      <c r="B41" s="6"/>
      <c r="C41" s="6"/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</row>
    <row r="42" spans="1:35" x14ac:dyDescent="0.3">
      <c r="A42" s="6"/>
      <c r="B42" s="6"/>
      <c r="C42" s="6"/>
      <c r="D42" s="7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</row>
    <row r="43" spans="1:35" x14ac:dyDescent="0.3"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</row>
  </sheetData>
  <conditionalFormatting sqref="E1">
    <cfRule type="iconSet" priority="1">
      <iconSet iconSet="3TrafficLights2" showValue="0">
        <cfvo type="percent" val="0"/>
        <cfvo type="num" val="0.5"/>
        <cfvo type="num" val="0.8"/>
      </iconSet>
    </cfRule>
  </conditionalFormatting>
  <dataValidations disablePrompts="1" count="1">
    <dataValidation type="list" allowBlank="1" showInputMessage="1" showErrorMessage="1" sqref="C4:C8 C10:C18 C20:C21" xr:uid="{00000000-0002-0000-0700-000000000000}">
      <formula1>$K$4:$K$7</formula1>
    </dataValidation>
  </dataValidations>
  <pageMargins left="0.49" right="0.43999999999999995" top="1" bottom="1" header="0.5" footer="0.5"/>
  <pageSetup paperSize="9" scale="34" fitToHeight="4" orientation="landscape" r:id="rId1"/>
  <headerFooter>
    <oddHeader>&amp;L&amp;"-,Normale"&amp;8&amp;K00-013&amp;G  &amp;10&amp;K00-027PM² Logs V.3.0.1&amp;C&amp;"-,Grassetto"&amp;16Checklist verifica qualità
&amp;K09-038 &lt;Nome Progetto&gt;&amp;R&amp;G</oddHeader>
    <oddFooter>&amp;RPage &amp;P of &amp;N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A1:AI46"/>
  <sheetViews>
    <sheetView view="pageLayout" topLeftCell="A4" zoomScale="70" zoomScaleNormal="100" zoomScalePageLayoutView="70" workbookViewId="0">
      <selection activeCell="E5" sqref="E5"/>
    </sheetView>
  </sheetViews>
  <sheetFormatPr defaultColWidth="9.21875" defaultRowHeight="15.6" x14ac:dyDescent="0.3"/>
  <cols>
    <col min="1" max="1" width="8.44140625" style="4" customWidth="1"/>
    <col min="2" max="2" width="77" style="4" customWidth="1"/>
    <col min="3" max="3" width="15.77734375" style="4" customWidth="1"/>
    <col min="4" max="4" width="9.21875" style="5" customWidth="1"/>
    <col min="5" max="5" width="44" style="4" customWidth="1"/>
    <col min="6" max="8" width="9.21875" style="4"/>
    <col min="9" max="9" width="7.77734375" style="4" customWidth="1"/>
    <col min="10" max="10" width="0" style="4" hidden="1" customWidth="1"/>
    <col min="11" max="11" width="0.21875" style="4" hidden="1" customWidth="1"/>
    <col min="12" max="16384" width="9.21875" style="4"/>
  </cols>
  <sheetData>
    <row r="1" spans="1:35" ht="44.25" customHeight="1" thickBot="1" x14ac:dyDescent="0.35">
      <c r="A1" s="54" t="s">
        <v>45</v>
      </c>
      <c r="B1" s="55"/>
      <c r="C1" s="76" t="s">
        <v>61</v>
      </c>
      <c r="D1" s="111">
        <f>D25/(180-C25*10)</f>
        <v>1</v>
      </c>
      <c r="E1" s="112">
        <f>D1</f>
        <v>1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ht="30" customHeight="1" thickBot="1" x14ac:dyDescent="0.35">
      <c r="A2" s="66"/>
      <c r="B2" s="67"/>
      <c r="C2" s="68" t="s">
        <v>74</v>
      </c>
      <c r="D2" s="69" t="s">
        <v>39</v>
      </c>
      <c r="E2" s="70" t="s">
        <v>75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ht="16.2" thickBot="1" x14ac:dyDescent="0.35">
      <c r="A3" s="63"/>
      <c r="B3" s="78" t="s">
        <v>160</v>
      </c>
      <c r="C3" s="64"/>
      <c r="D3" s="64"/>
      <c r="E3" s="65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x14ac:dyDescent="0.3">
      <c r="A4" s="14">
        <v>1</v>
      </c>
      <c r="B4" s="82" t="s">
        <v>268</v>
      </c>
      <c r="C4" s="80" t="s">
        <v>201</v>
      </c>
      <c r="D4" s="108">
        <f>IF(C4="Sì",10,IF(C4="Sì, parzialmente",5,IF(C4="No",0,"-")))</f>
        <v>10</v>
      </c>
      <c r="E4" s="83" t="s">
        <v>297</v>
      </c>
      <c r="F4" s="6"/>
      <c r="G4" s="6"/>
      <c r="H4" s="6"/>
      <c r="I4" s="6"/>
      <c r="J4" s="6"/>
      <c r="K4" s="15" t="s">
        <v>201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</row>
    <row r="5" spans="1:35" x14ac:dyDescent="0.3">
      <c r="A5" s="11">
        <v>2</v>
      </c>
      <c r="B5" s="84" t="s">
        <v>269</v>
      </c>
      <c r="C5" s="80" t="s">
        <v>201</v>
      </c>
      <c r="D5" s="108">
        <f t="shared" ref="D5:D23" si="0">IF(C5="Sì",10,IF(C5="Sì, parzialmente",5,IF(C5="No",0,"-")))</f>
        <v>10</v>
      </c>
      <c r="E5" s="85"/>
      <c r="F5" s="6"/>
      <c r="G5" s="6"/>
      <c r="H5" s="6"/>
      <c r="I5" s="6"/>
      <c r="J5" s="6"/>
      <c r="K5" s="15" t="s">
        <v>202</v>
      </c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x14ac:dyDescent="0.3">
      <c r="A6" s="11">
        <v>3</v>
      </c>
      <c r="B6" s="84" t="s">
        <v>270</v>
      </c>
      <c r="C6" s="80" t="s">
        <v>201</v>
      </c>
      <c r="D6" s="108">
        <f t="shared" si="0"/>
        <v>10</v>
      </c>
      <c r="E6" s="85"/>
      <c r="F6" s="6"/>
      <c r="G6" s="6"/>
      <c r="H6" s="6"/>
      <c r="I6" s="6"/>
      <c r="J6" s="6"/>
      <c r="K6" s="15" t="s">
        <v>22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x14ac:dyDescent="0.3">
      <c r="A7" s="11">
        <v>4</v>
      </c>
      <c r="B7" s="84" t="s">
        <v>161</v>
      </c>
      <c r="C7" s="80" t="s">
        <v>201</v>
      </c>
      <c r="D7" s="108">
        <f t="shared" si="0"/>
        <v>10</v>
      </c>
      <c r="E7" s="85" t="s">
        <v>0</v>
      </c>
      <c r="F7" s="6"/>
      <c r="G7" s="6"/>
      <c r="H7" s="6"/>
      <c r="I7" s="6"/>
      <c r="J7" s="6"/>
      <c r="K7" s="15" t="s">
        <v>24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ht="16.2" thickBot="1" x14ac:dyDescent="0.35">
      <c r="A8" s="11">
        <v>5</v>
      </c>
      <c r="B8" s="84" t="s">
        <v>271</v>
      </c>
      <c r="C8" s="80" t="s">
        <v>201</v>
      </c>
      <c r="D8" s="108">
        <f t="shared" si="0"/>
        <v>10</v>
      </c>
      <c r="E8" s="85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ht="16.2" thickBot="1" x14ac:dyDescent="0.35">
      <c r="A9" s="63"/>
      <c r="B9" s="78" t="s">
        <v>163</v>
      </c>
      <c r="C9" s="64"/>
      <c r="D9" s="115"/>
      <c r="E9" s="65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x14ac:dyDescent="0.3">
      <c r="A10" s="14">
        <f>A8+1</f>
        <v>6</v>
      </c>
      <c r="B10" s="82" t="s">
        <v>162</v>
      </c>
      <c r="C10" s="80" t="s">
        <v>201</v>
      </c>
      <c r="D10" s="108">
        <f t="shared" si="0"/>
        <v>10</v>
      </c>
      <c r="E10" s="86" t="s">
        <v>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ht="28.8" x14ac:dyDescent="0.3">
      <c r="A11" s="11">
        <f>A10+1</f>
        <v>7</v>
      </c>
      <c r="B11" s="84" t="s">
        <v>274</v>
      </c>
      <c r="C11" s="80" t="s">
        <v>201</v>
      </c>
      <c r="D11" s="108">
        <f t="shared" si="0"/>
        <v>10</v>
      </c>
      <c r="E11" s="85" t="s">
        <v>0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x14ac:dyDescent="0.3">
      <c r="A12" s="11">
        <f>A11+1</f>
        <v>8</v>
      </c>
      <c r="B12" s="84" t="s">
        <v>272</v>
      </c>
      <c r="C12" s="80" t="s">
        <v>201</v>
      </c>
      <c r="D12" s="108">
        <f t="shared" si="0"/>
        <v>10</v>
      </c>
      <c r="E12" s="85" t="s">
        <v>0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</row>
    <row r="13" spans="1:35" x14ac:dyDescent="0.3">
      <c r="A13" s="11">
        <f t="shared" ref="A13:A16" si="1">A12+1</f>
        <v>9</v>
      </c>
      <c r="B13" s="84" t="s">
        <v>273</v>
      </c>
      <c r="C13" s="80" t="s">
        <v>201</v>
      </c>
      <c r="D13" s="108">
        <f t="shared" si="0"/>
        <v>10</v>
      </c>
      <c r="E13" s="85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</row>
    <row r="14" spans="1:35" x14ac:dyDescent="0.3">
      <c r="A14" s="11">
        <f t="shared" si="1"/>
        <v>10</v>
      </c>
      <c r="B14" s="84" t="s">
        <v>164</v>
      </c>
      <c r="C14" s="80" t="s">
        <v>201</v>
      </c>
      <c r="D14" s="108">
        <f t="shared" si="0"/>
        <v>10</v>
      </c>
      <c r="E14" s="85" t="s">
        <v>0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</row>
    <row r="15" spans="1:35" ht="22.2" customHeight="1" x14ac:dyDescent="0.3">
      <c r="A15" s="11">
        <f t="shared" si="1"/>
        <v>11</v>
      </c>
      <c r="B15" s="84" t="s">
        <v>165</v>
      </c>
      <c r="C15" s="94" t="s">
        <v>201</v>
      </c>
      <c r="D15" s="108">
        <f t="shared" si="0"/>
        <v>10</v>
      </c>
      <c r="E15" s="85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</row>
    <row r="16" spans="1:35" ht="30" customHeight="1" thickBot="1" x14ac:dyDescent="0.35">
      <c r="A16" s="11">
        <f t="shared" si="1"/>
        <v>12</v>
      </c>
      <c r="B16" s="84" t="s">
        <v>275</v>
      </c>
      <c r="C16" s="94" t="s">
        <v>201</v>
      </c>
      <c r="D16" s="108">
        <f t="shared" si="0"/>
        <v>10</v>
      </c>
      <c r="E16" s="85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</row>
    <row r="17" spans="1:35" ht="16.2" thickBot="1" x14ac:dyDescent="0.35">
      <c r="A17" s="63"/>
      <c r="B17" s="78" t="s">
        <v>166</v>
      </c>
      <c r="C17" s="64"/>
      <c r="D17" s="115"/>
      <c r="E17" s="65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</row>
    <row r="18" spans="1:35" x14ac:dyDescent="0.3">
      <c r="A18" s="11">
        <f>A16+1</f>
        <v>13</v>
      </c>
      <c r="B18" s="131" t="s">
        <v>167</v>
      </c>
      <c r="C18" s="80" t="s">
        <v>201</v>
      </c>
      <c r="D18" s="108">
        <f t="shared" si="0"/>
        <v>10</v>
      </c>
      <c r="E18" s="85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</row>
    <row r="19" spans="1:35" x14ac:dyDescent="0.3">
      <c r="A19" s="11">
        <f t="shared" ref="A19:A20" si="2">A18+1</f>
        <v>14</v>
      </c>
      <c r="B19" s="132" t="s">
        <v>276</v>
      </c>
      <c r="C19" s="80" t="s">
        <v>201</v>
      </c>
      <c r="D19" s="108">
        <f t="shared" si="0"/>
        <v>10</v>
      </c>
      <c r="E19" s="85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</row>
    <row r="20" spans="1:35" ht="29.4" thickBot="1" x14ac:dyDescent="0.35">
      <c r="A20" s="11">
        <f t="shared" si="2"/>
        <v>15</v>
      </c>
      <c r="B20" s="96" t="s">
        <v>168</v>
      </c>
      <c r="C20" s="80" t="s">
        <v>201</v>
      </c>
      <c r="D20" s="108">
        <f t="shared" si="0"/>
        <v>10</v>
      </c>
      <c r="E20" s="85" t="s">
        <v>0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spans="1:35" ht="16.2" thickBot="1" x14ac:dyDescent="0.35">
      <c r="A21" s="63"/>
      <c r="B21" s="78" t="s">
        <v>169</v>
      </c>
      <c r="C21" s="64"/>
      <c r="D21" s="115"/>
      <c r="E21" s="65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x14ac:dyDescent="0.3">
      <c r="A22" s="14">
        <f>A20+1</f>
        <v>16</v>
      </c>
      <c r="B22" s="82" t="s">
        <v>277</v>
      </c>
      <c r="C22" s="80" t="s">
        <v>201</v>
      </c>
      <c r="D22" s="108">
        <f t="shared" si="0"/>
        <v>10</v>
      </c>
      <c r="E22" s="8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</row>
    <row r="23" spans="1:35" x14ac:dyDescent="0.3">
      <c r="A23" s="11">
        <f>A22+1</f>
        <v>17</v>
      </c>
      <c r="B23" s="89" t="s">
        <v>170</v>
      </c>
      <c r="C23" s="80" t="s">
        <v>201</v>
      </c>
      <c r="D23" s="108">
        <f t="shared" si="0"/>
        <v>10</v>
      </c>
      <c r="E23" s="88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6.2" thickBot="1" x14ac:dyDescent="0.35">
      <c r="A24" s="9">
        <f t="shared" ref="A24" si="3">A23+1</f>
        <v>18</v>
      </c>
      <c r="B24" s="90" t="s">
        <v>278</v>
      </c>
      <c r="C24" s="73" t="s">
        <v>201</v>
      </c>
      <c r="D24" s="110">
        <f>IF(C24="Sì",10,IF(C24="Sì, parzialmente",5,IF(C24="No",0,"-")))</f>
        <v>10</v>
      </c>
      <c r="E24" s="91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.95" hidden="1" customHeight="1" thickBot="1" x14ac:dyDescent="0.35">
      <c r="A25" s="48"/>
      <c r="B25" s="92"/>
      <c r="C25" s="53">
        <f>COUNTIF(C4:C24,"N/A")</f>
        <v>0</v>
      </c>
      <c r="D25" s="74">
        <f>SUM(D4:D24)</f>
        <v>180</v>
      </c>
      <c r="E25" s="93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x14ac:dyDescent="0.3">
      <c r="A26" s="6"/>
      <c r="B26" s="6"/>
      <c r="C26" s="6"/>
      <c r="D26" s="7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x14ac:dyDescent="0.3">
      <c r="A27" s="6"/>
      <c r="B27" s="6"/>
      <c r="C27" s="6"/>
      <c r="D27" s="7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x14ac:dyDescent="0.3">
      <c r="A28" s="6"/>
      <c r="B28" s="6"/>
      <c r="C28" s="6"/>
      <c r="D28" s="7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x14ac:dyDescent="0.3">
      <c r="A29" s="6"/>
      <c r="B29" s="6"/>
      <c r="C29" s="6"/>
      <c r="D29" s="7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x14ac:dyDescent="0.3">
      <c r="A30" s="6"/>
      <c r="B30" s="6"/>
      <c r="C30" s="6"/>
      <c r="D30" s="7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1:35" x14ac:dyDescent="0.3">
      <c r="A31" s="6"/>
      <c r="B31" s="6"/>
      <c r="C31" s="6"/>
      <c r="D31" s="7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</row>
    <row r="32" spans="1:35" x14ac:dyDescent="0.3">
      <c r="A32" s="6"/>
      <c r="B32" s="6"/>
      <c r="C32" s="6"/>
      <c r="D32" s="7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x14ac:dyDescent="0.3">
      <c r="A33" s="6"/>
      <c r="B33" s="6"/>
      <c r="C33" s="6"/>
      <c r="D33" s="7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x14ac:dyDescent="0.3">
      <c r="A34" s="6"/>
      <c r="B34" s="6"/>
      <c r="C34" s="6"/>
      <c r="D34" s="7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  <row r="35" spans="1:35" x14ac:dyDescent="0.3">
      <c r="A35" s="6"/>
      <c r="B35" s="6"/>
      <c r="C35" s="6"/>
      <c r="D35" s="7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</row>
    <row r="36" spans="1:35" x14ac:dyDescent="0.3">
      <c r="A36" s="6"/>
      <c r="B36" s="6"/>
      <c r="C36" s="6"/>
      <c r="D36" s="7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</row>
    <row r="37" spans="1:35" x14ac:dyDescent="0.3">
      <c r="A37" s="6"/>
      <c r="B37" s="6"/>
      <c r="C37" s="6"/>
      <c r="D37" s="7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</row>
    <row r="38" spans="1:35" x14ac:dyDescent="0.3">
      <c r="A38" s="6"/>
      <c r="B38" s="6"/>
      <c r="C38" s="6"/>
      <c r="D38" s="7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</row>
    <row r="39" spans="1:35" x14ac:dyDescent="0.3">
      <c r="A39" s="6"/>
      <c r="B39" s="6"/>
      <c r="C39" s="6"/>
      <c r="D39" s="7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</row>
    <row r="40" spans="1:35" x14ac:dyDescent="0.3">
      <c r="A40" s="6"/>
      <c r="B40" s="6"/>
      <c r="C40" s="6"/>
      <c r="D40" s="7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1:35" x14ac:dyDescent="0.3">
      <c r="A41" s="6"/>
      <c r="B41" s="6"/>
      <c r="C41" s="6"/>
      <c r="D41" s="7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</row>
    <row r="42" spans="1:35" x14ac:dyDescent="0.3">
      <c r="A42" s="6"/>
      <c r="B42" s="6"/>
      <c r="C42" s="6"/>
      <c r="D42" s="7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</row>
    <row r="43" spans="1:35" x14ac:dyDescent="0.3">
      <c r="A43" s="6"/>
      <c r="B43" s="6"/>
      <c r="C43" s="6"/>
      <c r="D43" s="7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</row>
    <row r="44" spans="1:35" x14ac:dyDescent="0.3">
      <c r="A44" s="6"/>
      <c r="B44" s="6"/>
      <c r="C44" s="6"/>
      <c r="D44" s="7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</row>
    <row r="45" spans="1:35" x14ac:dyDescent="0.3">
      <c r="A45" s="6"/>
      <c r="B45" s="6"/>
      <c r="C45" s="6"/>
      <c r="D45" s="7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</row>
    <row r="46" spans="1:35" x14ac:dyDescent="0.3"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</row>
  </sheetData>
  <conditionalFormatting sqref="E1">
    <cfRule type="iconSet" priority="1">
      <iconSet iconSet="3TrafficLights2" showValue="0">
        <cfvo type="percent" val="0"/>
        <cfvo type="num" val="0.5"/>
        <cfvo type="num" val="0.8"/>
      </iconSet>
    </cfRule>
  </conditionalFormatting>
  <dataValidations disablePrompts="1" count="1">
    <dataValidation type="list" allowBlank="1" showInputMessage="1" showErrorMessage="1" sqref="C10:C16 C4:C8 C18:C24" xr:uid="{00000000-0002-0000-0800-000000000000}">
      <formula1>$K$4:$K$7</formula1>
    </dataValidation>
  </dataValidations>
  <pageMargins left="0.49" right="0.43999999999999995" top="1" bottom="1" header="0.5" footer="0.5"/>
  <pageSetup paperSize="9" scale="34" fitToHeight="4" orientation="landscape" r:id="rId1"/>
  <headerFooter>
    <oddHeader>&amp;L&amp;"-,Normale"&amp;8&amp;K00-014&amp;G  &amp;10&amp;K00-028PM² Logs V.3.0.1&amp;C&amp;"-,Grassetto"&amp;16Checklist verifica qualità
&amp;K09-039 &lt;Nome Progetto&gt;&amp;R&amp;G</oddHeader>
    <oddFooter>&amp;RPage &amp;P of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14</vt:i4>
      </vt:variant>
    </vt:vector>
  </HeadingPairs>
  <TitlesOfParts>
    <vt:vector size="27" baseType="lpstr">
      <vt:lpstr>PQR Sommario</vt:lpstr>
      <vt:lpstr>Raccomandazioni</vt:lpstr>
      <vt:lpstr>Ambito</vt:lpstr>
      <vt:lpstr>Tempi</vt:lpstr>
      <vt:lpstr>Costi</vt:lpstr>
      <vt:lpstr>Qualità</vt:lpstr>
      <vt:lpstr>Rischi</vt:lpstr>
      <vt:lpstr>PDA &amp; Decisioni</vt:lpstr>
      <vt:lpstr>Comunicazione</vt:lpstr>
      <vt:lpstr>Organizzazione progetto</vt:lpstr>
      <vt:lpstr>Approvvigionamenti</vt:lpstr>
      <vt:lpstr>Soddisfazione cliente</vt:lpstr>
      <vt:lpstr>Ammendments</vt:lpstr>
      <vt:lpstr>EPAGE</vt:lpstr>
      <vt:lpstr>Ambito!Print_Area</vt:lpstr>
      <vt:lpstr>Approvvigionamenti!Print_Area</vt:lpstr>
      <vt:lpstr>Comunicazione!Print_Area</vt:lpstr>
      <vt:lpstr>Costi!Print_Area</vt:lpstr>
      <vt:lpstr>'Organizzazione progetto'!Print_Area</vt:lpstr>
      <vt:lpstr>'PDA &amp; Decisioni'!Print_Area</vt:lpstr>
      <vt:lpstr>'PQR Sommario'!Print_Area</vt:lpstr>
      <vt:lpstr>Qualità!Print_Area</vt:lpstr>
      <vt:lpstr>Raccomandazioni!Print_Area</vt:lpstr>
      <vt:lpstr>Rischi!Print_Area</vt:lpstr>
      <vt:lpstr>'Soddisfazione cliente'!Print_Area</vt:lpstr>
      <vt:lpstr>Tempi!Print_Area</vt:lpstr>
      <vt:lpstr>SPAGE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Checklist verifica qualita</dc:title>
  <dc:subject>&lt;Nome Progetto&gt;</dc:subject>
  <dc:creator>COEPM²</dc:creator>
  <cp:keywords>PM² Templates</cp:keywords>
  <cp:lastPrinted>2021-12-02T15:12:28Z</cp:lastPrinted>
  <dcterms:created xsi:type="dcterms:W3CDTF">1999-05-04T22:18:53Z</dcterms:created>
  <dcterms:modified xsi:type="dcterms:W3CDTF">2022-01-06T15:15:18Z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cdc456-5864-460f-beda-883d23b78bbb_Enabled">
    <vt:lpwstr>true</vt:lpwstr>
  </property>
  <property fmtid="{D5CDD505-2E9C-101B-9397-08002B2CF9AE}" pid="3" name="MSIP_Label_f4cdc456-5864-460f-beda-883d23b78bbb_SetDate">
    <vt:lpwstr>2021-12-09T14:26:32Z</vt:lpwstr>
  </property>
  <property fmtid="{D5CDD505-2E9C-101B-9397-08002B2CF9AE}" pid="4" name="MSIP_Label_f4cdc456-5864-460f-beda-883d23b78bbb_Method">
    <vt:lpwstr>Privileged</vt:lpwstr>
  </property>
  <property fmtid="{D5CDD505-2E9C-101B-9397-08002B2CF9AE}" pid="5" name="MSIP_Label_f4cdc456-5864-460f-beda-883d23b78bbb_Name">
    <vt:lpwstr>Publicly Available</vt:lpwstr>
  </property>
  <property fmtid="{D5CDD505-2E9C-101B-9397-08002B2CF9AE}" pid="6" name="MSIP_Label_f4cdc456-5864-460f-beda-883d23b78bbb_SiteId">
    <vt:lpwstr>b24c8b06-522c-46fe-9080-70926f8dddb1</vt:lpwstr>
  </property>
  <property fmtid="{D5CDD505-2E9C-101B-9397-08002B2CF9AE}" pid="7" name="MSIP_Label_f4cdc456-5864-460f-beda-883d23b78bbb_ActionId">
    <vt:lpwstr>ddce2d13-32e3-46ce-b1e4-5c60cb916478</vt:lpwstr>
  </property>
  <property fmtid="{D5CDD505-2E9C-101B-9397-08002B2CF9AE}" pid="8" name="MSIP_Label_f4cdc456-5864-460f-beda-883d23b78bbb_ContentBits">
    <vt:lpwstr>0</vt:lpwstr>
  </property>
</Properties>
</file>